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20640" windowHeight="11760" tabRatio="243"/>
  </bookViews>
  <sheets>
    <sheet name="Avaliação de Disciplinas 2018.2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7" i="1"/>
  <c r="M67"/>
  <c r="N67" s="1"/>
  <c r="O66"/>
  <c r="N66"/>
  <c r="L67"/>
  <c r="K67"/>
  <c r="J67"/>
  <c r="I67"/>
  <c r="F187"/>
  <c r="Q176"/>
  <c r="R176"/>
  <c r="S176"/>
  <c r="Q142"/>
  <c r="R142"/>
  <c r="S142"/>
  <c r="Q136"/>
  <c r="R136"/>
  <c r="S136"/>
  <c r="Q129"/>
  <c r="R129"/>
  <c r="S129"/>
  <c r="Q124"/>
  <c r="R124"/>
  <c r="S124"/>
  <c r="J48"/>
  <c r="M47"/>
  <c r="L47"/>
  <c r="K47"/>
  <c r="J47"/>
  <c r="Q35"/>
  <c r="R35"/>
  <c r="S35"/>
  <c r="I47"/>
  <c r="D187"/>
  <c r="E187"/>
  <c r="G187"/>
  <c r="H187"/>
  <c r="N47" l="1"/>
  <c r="O47" s="1"/>
  <c r="Q149"/>
  <c r="M206"/>
  <c r="L206"/>
  <c r="K206"/>
  <c r="J206"/>
  <c r="I206"/>
  <c r="M43"/>
  <c r="M41"/>
  <c r="L41"/>
  <c r="K41"/>
  <c r="J41"/>
  <c r="I41"/>
  <c r="Q197"/>
  <c r="R197"/>
  <c r="S197"/>
  <c r="Q190"/>
  <c r="R190"/>
  <c r="S190"/>
  <c r="Q187"/>
  <c r="R187"/>
  <c r="S187"/>
  <c r="Q99"/>
  <c r="R99"/>
  <c r="S99"/>
  <c r="Q203"/>
  <c r="R203"/>
  <c r="S203"/>
  <c r="Q208"/>
  <c r="R208"/>
  <c r="S208"/>
  <c r="Q212"/>
  <c r="R212"/>
  <c r="S212"/>
  <c r="R25"/>
  <c r="S25"/>
  <c r="Q181"/>
  <c r="R181"/>
  <c r="S181"/>
  <c r="Q169"/>
  <c r="R169"/>
  <c r="S169"/>
  <c r="Q166"/>
  <c r="R166"/>
  <c r="S166"/>
  <c r="Q161"/>
  <c r="R161"/>
  <c r="S161"/>
  <c r="Q158"/>
  <c r="R158"/>
  <c r="S158"/>
  <c r="Q155"/>
  <c r="R155"/>
  <c r="S155"/>
  <c r="R149"/>
  <c r="S149"/>
  <c r="Q145"/>
  <c r="R145"/>
  <c r="S145"/>
  <c r="Q115"/>
  <c r="R115"/>
  <c r="S115"/>
  <c r="Q106"/>
  <c r="R106"/>
  <c r="S106"/>
  <c r="Q92"/>
  <c r="R92"/>
  <c r="S92"/>
  <c r="Q87"/>
  <c r="R87"/>
  <c r="S87"/>
  <c r="Q81"/>
  <c r="R81"/>
  <c r="S81"/>
  <c r="Q78"/>
  <c r="R78"/>
  <c r="S78"/>
  <c r="Q74"/>
  <c r="R74"/>
  <c r="S74"/>
  <c r="Q70"/>
  <c r="R70"/>
  <c r="S70"/>
  <c r="Q63"/>
  <c r="R63"/>
  <c r="S63"/>
  <c r="Q58"/>
  <c r="R58"/>
  <c r="S58"/>
  <c r="Q54"/>
  <c r="R54"/>
  <c r="S54"/>
  <c r="Q44"/>
  <c r="R44"/>
  <c r="S44"/>
  <c r="Q38"/>
  <c r="R38"/>
  <c r="S38"/>
  <c r="Q28"/>
  <c r="R28"/>
  <c r="S28"/>
  <c r="Q15"/>
  <c r="R15"/>
  <c r="S15"/>
  <c r="Q10"/>
  <c r="R10"/>
  <c r="S10"/>
  <c r="M7"/>
  <c r="L7"/>
  <c r="K7"/>
  <c r="J7"/>
  <c r="I7"/>
  <c r="M211"/>
  <c r="M210"/>
  <c r="M207"/>
  <c r="M205"/>
  <c r="M202"/>
  <c r="M201"/>
  <c r="M200"/>
  <c r="M199"/>
  <c r="M196"/>
  <c r="M195"/>
  <c r="M194"/>
  <c r="M193"/>
  <c r="M192"/>
  <c r="M189"/>
  <c r="M186"/>
  <c r="M185"/>
  <c r="M184"/>
  <c r="M183"/>
  <c r="M180"/>
  <c r="M179"/>
  <c r="M178"/>
  <c r="M175"/>
  <c r="M174"/>
  <c r="M173"/>
  <c r="M172"/>
  <c r="M171"/>
  <c r="M168"/>
  <c r="M165"/>
  <c r="M164"/>
  <c r="M163"/>
  <c r="L211"/>
  <c r="L210"/>
  <c r="L207"/>
  <c r="L205"/>
  <c r="L202"/>
  <c r="L201"/>
  <c r="L200"/>
  <c r="L199"/>
  <c r="L196"/>
  <c r="L195"/>
  <c r="L194"/>
  <c r="L193"/>
  <c r="L192"/>
  <c r="L189"/>
  <c r="L186"/>
  <c r="L185"/>
  <c r="L184"/>
  <c r="L183"/>
  <c r="L180"/>
  <c r="L179"/>
  <c r="L178"/>
  <c r="L175"/>
  <c r="L174"/>
  <c r="L173"/>
  <c r="L172"/>
  <c r="L171"/>
  <c r="L168"/>
  <c r="L165"/>
  <c r="L164"/>
  <c r="L163"/>
  <c r="J211"/>
  <c r="J210"/>
  <c r="J207"/>
  <c r="J205"/>
  <c r="J202"/>
  <c r="J201"/>
  <c r="J200"/>
  <c r="J199"/>
  <c r="J196"/>
  <c r="J195"/>
  <c r="J194"/>
  <c r="J193"/>
  <c r="J192"/>
  <c r="J189"/>
  <c r="J186"/>
  <c r="J185"/>
  <c r="J184"/>
  <c r="J183"/>
  <c r="J180"/>
  <c r="J179"/>
  <c r="J178"/>
  <c r="J175"/>
  <c r="J174"/>
  <c r="J173"/>
  <c r="J172"/>
  <c r="J171"/>
  <c r="J168"/>
  <c r="K211"/>
  <c r="K210"/>
  <c r="K207"/>
  <c r="K205"/>
  <c r="K202"/>
  <c r="K201"/>
  <c r="K200"/>
  <c r="K199"/>
  <c r="K196"/>
  <c r="K195"/>
  <c r="K194"/>
  <c r="K193"/>
  <c r="K192"/>
  <c r="K189"/>
  <c r="K186"/>
  <c r="K185"/>
  <c r="K184"/>
  <c r="K183"/>
  <c r="K180"/>
  <c r="K179"/>
  <c r="K178"/>
  <c r="K175"/>
  <c r="K174"/>
  <c r="K173"/>
  <c r="K172"/>
  <c r="K171"/>
  <c r="K168"/>
  <c r="K165"/>
  <c r="K164"/>
  <c r="K163"/>
  <c r="K160"/>
  <c r="I138"/>
  <c r="J138"/>
  <c r="K138"/>
  <c r="L138"/>
  <c r="M138"/>
  <c r="I139"/>
  <c r="J139"/>
  <c r="K139"/>
  <c r="L139"/>
  <c r="M139"/>
  <c r="I140"/>
  <c r="J140"/>
  <c r="K140"/>
  <c r="L140"/>
  <c r="M140"/>
  <c r="I141"/>
  <c r="J141"/>
  <c r="K141"/>
  <c r="L141"/>
  <c r="M141"/>
  <c r="D142"/>
  <c r="E142"/>
  <c r="J142" s="1"/>
  <c r="F142"/>
  <c r="K142" s="1"/>
  <c r="G142"/>
  <c r="L142" s="1"/>
  <c r="H142"/>
  <c r="M160"/>
  <c r="M157"/>
  <c r="M154"/>
  <c r="M151"/>
  <c r="M148"/>
  <c r="M147"/>
  <c r="M144"/>
  <c r="M135"/>
  <c r="M134"/>
  <c r="M133"/>
  <c r="M132"/>
  <c r="M131"/>
  <c r="M128"/>
  <c r="M127"/>
  <c r="M126"/>
  <c r="M123"/>
  <c r="M122"/>
  <c r="M121"/>
  <c r="M120"/>
  <c r="M119"/>
  <c r="M118"/>
  <c r="M117"/>
  <c r="M114"/>
  <c r="M113"/>
  <c r="M112"/>
  <c r="M109"/>
  <c r="M108"/>
  <c r="M105"/>
  <c r="M104"/>
  <c r="M103"/>
  <c r="M102"/>
  <c r="M101"/>
  <c r="M98"/>
  <c r="M97"/>
  <c r="M96"/>
  <c r="M95"/>
  <c r="M94"/>
  <c r="M91"/>
  <c r="M90"/>
  <c r="M89"/>
  <c r="M86"/>
  <c r="M85"/>
  <c r="M84"/>
  <c r="M83"/>
  <c r="M80"/>
  <c r="L160"/>
  <c r="L157"/>
  <c r="L154"/>
  <c r="L151"/>
  <c r="L148"/>
  <c r="L147"/>
  <c r="L144"/>
  <c r="L135"/>
  <c r="L134"/>
  <c r="L133"/>
  <c r="L132"/>
  <c r="L131"/>
  <c r="L128"/>
  <c r="L127"/>
  <c r="L126"/>
  <c r="L123"/>
  <c r="L122"/>
  <c r="L121"/>
  <c r="L120"/>
  <c r="L119"/>
  <c r="L118"/>
  <c r="L117"/>
  <c r="L114"/>
  <c r="L113"/>
  <c r="L112"/>
  <c r="L109"/>
  <c r="L108"/>
  <c r="L105"/>
  <c r="L104"/>
  <c r="L103"/>
  <c r="L102"/>
  <c r="L101"/>
  <c r="L98"/>
  <c r="L97"/>
  <c r="L96"/>
  <c r="L95"/>
  <c r="L94"/>
  <c r="L91"/>
  <c r="L90"/>
  <c r="L89"/>
  <c r="L86"/>
  <c r="L85"/>
  <c r="L84"/>
  <c r="L83"/>
  <c r="L80"/>
  <c r="J165"/>
  <c r="J164"/>
  <c r="J163"/>
  <c r="J160"/>
  <c r="J157"/>
  <c r="J154"/>
  <c r="J151"/>
  <c r="J148"/>
  <c r="J147"/>
  <c r="J144"/>
  <c r="J135"/>
  <c r="J134"/>
  <c r="J133"/>
  <c r="J132"/>
  <c r="J131"/>
  <c r="K157"/>
  <c r="K154"/>
  <c r="K151"/>
  <c r="K148"/>
  <c r="K147"/>
  <c r="K144"/>
  <c r="K135"/>
  <c r="K134"/>
  <c r="K133"/>
  <c r="K132"/>
  <c r="K131"/>
  <c r="K128"/>
  <c r="K127"/>
  <c r="K126"/>
  <c r="K123"/>
  <c r="K122"/>
  <c r="K121"/>
  <c r="K120"/>
  <c r="K119"/>
  <c r="K118"/>
  <c r="K117"/>
  <c r="K114"/>
  <c r="K113"/>
  <c r="K112"/>
  <c r="K109"/>
  <c r="K108"/>
  <c r="K105"/>
  <c r="K104"/>
  <c r="K103"/>
  <c r="K102"/>
  <c r="K101"/>
  <c r="K98"/>
  <c r="K97"/>
  <c r="K96"/>
  <c r="K95"/>
  <c r="K94"/>
  <c r="K91"/>
  <c r="K90"/>
  <c r="K89"/>
  <c r="K86"/>
  <c r="K85"/>
  <c r="K84"/>
  <c r="K83"/>
  <c r="K80"/>
  <c r="J127"/>
  <c r="J128"/>
  <c r="J126"/>
  <c r="J118"/>
  <c r="J119"/>
  <c r="J120"/>
  <c r="J121"/>
  <c r="J122"/>
  <c r="J123"/>
  <c r="J117"/>
  <c r="J113"/>
  <c r="J114"/>
  <c r="J112"/>
  <c r="J109"/>
  <c r="J108"/>
  <c r="J102"/>
  <c r="J103"/>
  <c r="J104"/>
  <c r="J105"/>
  <c r="J101"/>
  <c r="J95"/>
  <c r="J96"/>
  <c r="J97"/>
  <c r="J98"/>
  <c r="J94"/>
  <c r="J90"/>
  <c r="N90" s="1"/>
  <c r="J91"/>
  <c r="J89"/>
  <c r="J84"/>
  <c r="J85"/>
  <c r="J86"/>
  <c r="J83"/>
  <c r="J80"/>
  <c r="M77"/>
  <c r="M76"/>
  <c r="M73"/>
  <c r="M72"/>
  <c r="M66"/>
  <c r="M68"/>
  <c r="M69"/>
  <c r="M65"/>
  <c r="M61"/>
  <c r="M62"/>
  <c r="M60"/>
  <c r="M57"/>
  <c r="M56"/>
  <c r="L77"/>
  <c r="L76"/>
  <c r="L73"/>
  <c r="L72"/>
  <c r="L66"/>
  <c r="L68"/>
  <c r="L69"/>
  <c r="L65"/>
  <c r="L61"/>
  <c r="L62"/>
  <c r="L60"/>
  <c r="L57"/>
  <c r="L56"/>
  <c r="M53"/>
  <c r="L53"/>
  <c r="M48"/>
  <c r="M49"/>
  <c r="M50"/>
  <c r="M46"/>
  <c r="L48"/>
  <c r="L49"/>
  <c r="L50"/>
  <c r="L46"/>
  <c r="M42"/>
  <c r="L42"/>
  <c r="L43"/>
  <c r="K77"/>
  <c r="K76"/>
  <c r="K73"/>
  <c r="K72"/>
  <c r="K66"/>
  <c r="K68"/>
  <c r="K69"/>
  <c r="K65"/>
  <c r="K61"/>
  <c r="K62"/>
  <c r="K60"/>
  <c r="K57"/>
  <c r="K56"/>
  <c r="K53"/>
  <c r="K48"/>
  <c r="K49"/>
  <c r="K50"/>
  <c r="K46"/>
  <c r="K42"/>
  <c r="K43"/>
  <c r="K40"/>
  <c r="J77"/>
  <c r="J76"/>
  <c r="J73"/>
  <c r="J72"/>
  <c r="J66"/>
  <c r="J68"/>
  <c r="J69"/>
  <c r="J65"/>
  <c r="J61"/>
  <c r="J62"/>
  <c r="J60"/>
  <c r="J57"/>
  <c r="J56"/>
  <c r="J53"/>
  <c r="J49"/>
  <c r="J50"/>
  <c r="J46"/>
  <c r="J42"/>
  <c r="J43"/>
  <c r="M40"/>
  <c r="L40"/>
  <c r="J40"/>
  <c r="M37"/>
  <c r="L37"/>
  <c r="K37"/>
  <c r="J37"/>
  <c r="M31"/>
  <c r="M32"/>
  <c r="M33"/>
  <c r="M34"/>
  <c r="L31"/>
  <c r="L32"/>
  <c r="L33"/>
  <c r="L34"/>
  <c r="K31"/>
  <c r="K32"/>
  <c r="K33"/>
  <c r="K34"/>
  <c r="M30"/>
  <c r="L30"/>
  <c r="K30"/>
  <c r="M27"/>
  <c r="M24"/>
  <c r="M23"/>
  <c r="M22"/>
  <c r="M21"/>
  <c r="M20"/>
  <c r="M19"/>
  <c r="M18"/>
  <c r="M17"/>
  <c r="M14"/>
  <c r="M13"/>
  <c r="M12"/>
  <c r="M9"/>
  <c r="L27"/>
  <c r="L24"/>
  <c r="L23"/>
  <c r="L22"/>
  <c r="L21"/>
  <c r="L20"/>
  <c r="L19"/>
  <c r="L18"/>
  <c r="L17"/>
  <c r="L14"/>
  <c r="L13"/>
  <c r="L12"/>
  <c r="L9"/>
  <c r="K27"/>
  <c r="K24"/>
  <c r="K23"/>
  <c r="K22"/>
  <c r="K21"/>
  <c r="K20"/>
  <c r="K19"/>
  <c r="K18"/>
  <c r="K17"/>
  <c r="K14"/>
  <c r="K13"/>
  <c r="K12"/>
  <c r="K9"/>
  <c r="J34"/>
  <c r="J33"/>
  <c r="J32"/>
  <c r="J31"/>
  <c r="J30"/>
  <c r="J27"/>
  <c r="J24"/>
  <c r="J23"/>
  <c r="J22"/>
  <c r="J21"/>
  <c r="J20"/>
  <c r="J19"/>
  <c r="J18"/>
  <c r="J17"/>
  <c r="J14"/>
  <c r="J13"/>
  <c r="J12"/>
  <c r="J9"/>
  <c r="M8"/>
  <c r="L8"/>
  <c r="K8"/>
  <c r="J8"/>
  <c r="Q7" l="1"/>
  <c r="S7"/>
  <c r="R7"/>
  <c r="N117"/>
  <c r="N103"/>
  <c r="N154"/>
  <c r="N7"/>
  <c r="O7" s="1"/>
  <c r="P7" s="1"/>
  <c r="N98"/>
  <c r="N122"/>
  <c r="N118"/>
  <c r="N94"/>
  <c r="N202"/>
  <c r="N206"/>
  <c r="O206" s="1"/>
  <c r="N62"/>
  <c r="N48"/>
  <c r="N40"/>
  <c r="N195"/>
  <c r="N184"/>
  <c r="N172"/>
  <c r="N163"/>
  <c r="N151"/>
  <c r="N131"/>
  <c r="N135"/>
  <c r="N127"/>
  <c r="N102"/>
  <c r="N96"/>
  <c r="N69"/>
  <c r="N65"/>
  <c r="N41"/>
  <c r="O41" s="1"/>
  <c r="N32"/>
  <c r="N33"/>
  <c r="N21"/>
  <c r="N194"/>
  <c r="N192"/>
  <c r="N196"/>
  <c r="N171"/>
  <c r="N157"/>
  <c r="N133"/>
  <c r="N132"/>
  <c r="N126"/>
  <c r="N121"/>
  <c r="N112"/>
  <c r="N113"/>
  <c r="N104"/>
  <c r="N95"/>
  <c r="N89"/>
  <c r="N85"/>
  <c r="N86"/>
  <c r="N57"/>
  <c r="N49"/>
  <c r="N46"/>
  <c r="N42"/>
  <c r="N20"/>
  <c r="N14"/>
  <c r="N211"/>
  <c r="N210"/>
  <c r="N207"/>
  <c r="N205"/>
  <c r="N201"/>
  <c r="N200"/>
  <c r="N199"/>
  <c r="N193"/>
  <c r="N189"/>
  <c r="N186"/>
  <c r="N185"/>
  <c r="N183"/>
  <c r="N180"/>
  <c r="N178"/>
  <c r="N179"/>
  <c r="N175"/>
  <c r="N174"/>
  <c r="N173"/>
  <c r="N168"/>
  <c r="N165"/>
  <c r="N164"/>
  <c r="N160"/>
  <c r="N148"/>
  <c r="N147"/>
  <c r="N144"/>
  <c r="N140"/>
  <c r="O140" s="1"/>
  <c r="N134"/>
  <c r="N128"/>
  <c r="N123"/>
  <c r="N120"/>
  <c r="N119"/>
  <c r="N114"/>
  <c r="N109"/>
  <c r="N108"/>
  <c r="N105"/>
  <c r="N101"/>
  <c r="N97"/>
  <c r="N91"/>
  <c r="N84"/>
  <c r="N83"/>
  <c r="N80"/>
  <c r="N77"/>
  <c r="N76"/>
  <c r="N73"/>
  <c r="N72"/>
  <c r="N68"/>
  <c r="N61"/>
  <c r="N60"/>
  <c r="N56"/>
  <c r="N53"/>
  <c r="N50"/>
  <c r="N43"/>
  <c r="N24"/>
  <c r="N9"/>
  <c r="N8"/>
  <c r="N17"/>
  <c r="N139"/>
  <c r="O139" s="1"/>
  <c r="N13"/>
  <c r="N19"/>
  <c r="N23"/>
  <c r="N31"/>
  <c r="I142"/>
  <c r="N138"/>
  <c r="O138" s="1"/>
  <c r="N27"/>
  <c r="N18"/>
  <c r="N22"/>
  <c r="N30"/>
  <c r="N12"/>
  <c r="N34"/>
  <c r="N37"/>
  <c r="N141"/>
  <c r="O141" s="1"/>
  <c r="M142"/>
  <c r="N142" s="1"/>
  <c r="O142" l="1"/>
  <c r="P138" s="1"/>
  <c r="D212"/>
  <c r="E212"/>
  <c r="J212" s="1"/>
  <c r="F212"/>
  <c r="G212"/>
  <c r="L212" s="1"/>
  <c r="H212"/>
  <c r="M212" s="1"/>
  <c r="I210"/>
  <c r="O210" s="1"/>
  <c r="I211"/>
  <c r="O211" s="1"/>
  <c r="D208"/>
  <c r="E208"/>
  <c r="J208" s="1"/>
  <c r="F208"/>
  <c r="K208" s="1"/>
  <c r="G208"/>
  <c r="L208" s="1"/>
  <c r="H208"/>
  <c r="M208" s="1"/>
  <c r="I205"/>
  <c r="O205" s="1"/>
  <c r="I207"/>
  <c r="O207" s="1"/>
  <c r="D203"/>
  <c r="E203"/>
  <c r="J203" s="1"/>
  <c r="F203"/>
  <c r="K203" s="1"/>
  <c r="G203"/>
  <c r="L203" s="1"/>
  <c r="H203"/>
  <c r="M203" s="1"/>
  <c r="I199"/>
  <c r="O199" s="1"/>
  <c r="I200"/>
  <c r="O200" s="1"/>
  <c r="I201"/>
  <c r="O201" s="1"/>
  <c r="I202"/>
  <c r="O202" s="1"/>
  <c r="D197"/>
  <c r="E197"/>
  <c r="J197" s="1"/>
  <c r="F197"/>
  <c r="K197" s="1"/>
  <c r="G197"/>
  <c r="L197" s="1"/>
  <c r="H197"/>
  <c r="M197" s="1"/>
  <c r="I192"/>
  <c r="O192" s="1"/>
  <c r="I193"/>
  <c r="O193" s="1"/>
  <c r="I194"/>
  <c r="O194" s="1"/>
  <c r="I195"/>
  <c r="O195" s="1"/>
  <c r="I196"/>
  <c r="O196" s="1"/>
  <c r="D190"/>
  <c r="E190"/>
  <c r="J190" s="1"/>
  <c r="F190"/>
  <c r="K190" s="1"/>
  <c r="G190"/>
  <c r="L190" s="1"/>
  <c r="H190"/>
  <c r="M190" s="1"/>
  <c r="I189"/>
  <c r="O189" s="1"/>
  <c r="J187"/>
  <c r="K187"/>
  <c r="L187"/>
  <c r="M187"/>
  <c r="I183"/>
  <c r="O183" s="1"/>
  <c r="I184"/>
  <c r="O184" s="1"/>
  <c r="I185"/>
  <c r="O185" s="1"/>
  <c r="I186"/>
  <c r="O186" s="1"/>
  <c r="D181"/>
  <c r="E181"/>
  <c r="J181" s="1"/>
  <c r="F181"/>
  <c r="K181" s="1"/>
  <c r="G181"/>
  <c r="L181" s="1"/>
  <c r="H181"/>
  <c r="M181" s="1"/>
  <c r="I178"/>
  <c r="O178" s="1"/>
  <c r="I179"/>
  <c r="O179" s="1"/>
  <c r="I180"/>
  <c r="O180" s="1"/>
  <c r="D176"/>
  <c r="E176"/>
  <c r="J176" s="1"/>
  <c r="F176"/>
  <c r="K176" s="1"/>
  <c r="G176"/>
  <c r="L176" s="1"/>
  <c r="H176"/>
  <c r="M176" s="1"/>
  <c r="I171"/>
  <c r="O171" s="1"/>
  <c r="I172"/>
  <c r="O172" s="1"/>
  <c r="I173"/>
  <c r="O173" s="1"/>
  <c r="I174"/>
  <c r="O174" s="1"/>
  <c r="I175"/>
  <c r="O175" s="1"/>
  <c r="D169"/>
  <c r="E169"/>
  <c r="J169" s="1"/>
  <c r="F169"/>
  <c r="K169" s="1"/>
  <c r="G169"/>
  <c r="L169" s="1"/>
  <c r="H169"/>
  <c r="M169" s="1"/>
  <c r="I168"/>
  <c r="O168" s="1"/>
  <c r="D166"/>
  <c r="E166"/>
  <c r="J166" s="1"/>
  <c r="F166"/>
  <c r="G166"/>
  <c r="L166" s="1"/>
  <c r="H166"/>
  <c r="M166" s="1"/>
  <c r="I163"/>
  <c r="O163" s="1"/>
  <c r="I164"/>
  <c r="O164" s="1"/>
  <c r="I165"/>
  <c r="O165" s="1"/>
  <c r="D161"/>
  <c r="E161"/>
  <c r="J161" s="1"/>
  <c r="F161"/>
  <c r="K161" s="1"/>
  <c r="G161"/>
  <c r="L161" s="1"/>
  <c r="H161"/>
  <c r="M161" s="1"/>
  <c r="I160"/>
  <c r="O160" s="1"/>
  <c r="D158"/>
  <c r="E158"/>
  <c r="J158" s="1"/>
  <c r="F158"/>
  <c r="K158" s="1"/>
  <c r="G158"/>
  <c r="H158"/>
  <c r="M158" s="1"/>
  <c r="I157"/>
  <c r="O157" s="1"/>
  <c r="D155"/>
  <c r="E155"/>
  <c r="J155" s="1"/>
  <c r="F155"/>
  <c r="K155" s="1"/>
  <c r="G155"/>
  <c r="L155" s="1"/>
  <c r="H155"/>
  <c r="M155" s="1"/>
  <c r="I154"/>
  <c r="O154" s="1"/>
  <c r="D152"/>
  <c r="E152"/>
  <c r="J152" s="1"/>
  <c r="F152"/>
  <c r="K152" s="1"/>
  <c r="G152"/>
  <c r="L152" s="1"/>
  <c r="H152"/>
  <c r="M152" s="1"/>
  <c r="I151"/>
  <c r="D149"/>
  <c r="E149"/>
  <c r="J149" s="1"/>
  <c r="F149"/>
  <c r="K149" s="1"/>
  <c r="G149"/>
  <c r="L149" s="1"/>
  <c r="H149"/>
  <c r="M149" s="1"/>
  <c r="I147"/>
  <c r="O147" s="1"/>
  <c r="I148"/>
  <c r="O148" s="1"/>
  <c r="D145"/>
  <c r="E145"/>
  <c r="F145"/>
  <c r="K145" s="1"/>
  <c r="G145"/>
  <c r="L145" s="1"/>
  <c r="H145"/>
  <c r="M145" s="1"/>
  <c r="I144"/>
  <c r="O144" s="1"/>
  <c r="D136"/>
  <c r="E136"/>
  <c r="J136" s="1"/>
  <c r="F136"/>
  <c r="K136" s="1"/>
  <c r="G136"/>
  <c r="L136" s="1"/>
  <c r="H136"/>
  <c r="M136" s="1"/>
  <c r="I131"/>
  <c r="O131" s="1"/>
  <c r="I132"/>
  <c r="O132" s="1"/>
  <c r="I133"/>
  <c r="O133" s="1"/>
  <c r="I134"/>
  <c r="O134" s="1"/>
  <c r="I135"/>
  <c r="O135" s="1"/>
  <c r="D129"/>
  <c r="E129"/>
  <c r="J129" s="1"/>
  <c r="F129"/>
  <c r="K129" s="1"/>
  <c r="G129"/>
  <c r="L129" s="1"/>
  <c r="H129"/>
  <c r="M129" s="1"/>
  <c r="I126"/>
  <c r="O126" s="1"/>
  <c r="I127"/>
  <c r="O127" s="1"/>
  <c r="I128"/>
  <c r="O128" s="1"/>
  <c r="D124"/>
  <c r="E124"/>
  <c r="J124" s="1"/>
  <c r="F124"/>
  <c r="K124" s="1"/>
  <c r="G124"/>
  <c r="L124" s="1"/>
  <c r="H124"/>
  <c r="M124" s="1"/>
  <c r="I117"/>
  <c r="O117" s="1"/>
  <c r="I118"/>
  <c r="O118" s="1"/>
  <c r="I119"/>
  <c r="O119" s="1"/>
  <c r="I120"/>
  <c r="O120" s="1"/>
  <c r="I121"/>
  <c r="O121" s="1"/>
  <c r="I122"/>
  <c r="O122" s="1"/>
  <c r="I123"/>
  <c r="O123" s="1"/>
  <c r="D115"/>
  <c r="E115"/>
  <c r="J115" s="1"/>
  <c r="F115"/>
  <c r="K115" s="1"/>
  <c r="G115"/>
  <c r="L115" s="1"/>
  <c r="H115"/>
  <c r="M115" s="1"/>
  <c r="I112"/>
  <c r="O112" s="1"/>
  <c r="I113"/>
  <c r="O113" s="1"/>
  <c r="I114"/>
  <c r="O114" s="1"/>
  <c r="D110"/>
  <c r="E110"/>
  <c r="J110" s="1"/>
  <c r="F110"/>
  <c r="K110" s="1"/>
  <c r="G110"/>
  <c r="L110" s="1"/>
  <c r="H110"/>
  <c r="M110" s="1"/>
  <c r="I108"/>
  <c r="O108" s="1"/>
  <c r="I109"/>
  <c r="O109" s="1"/>
  <c r="D106"/>
  <c r="E106"/>
  <c r="J106" s="1"/>
  <c r="F106"/>
  <c r="K106" s="1"/>
  <c r="G106"/>
  <c r="L106" s="1"/>
  <c r="H106"/>
  <c r="M106" s="1"/>
  <c r="I101"/>
  <c r="O101" s="1"/>
  <c r="I102"/>
  <c r="O102" s="1"/>
  <c r="I103"/>
  <c r="O103" s="1"/>
  <c r="I104"/>
  <c r="O104" s="1"/>
  <c r="I105"/>
  <c r="O105" s="1"/>
  <c r="D99"/>
  <c r="E99"/>
  <c r="J99" s="1"/>
  <c r="F99"/>
  <c r="K99" s="1"/>
  <c r="G99"/>
  <c r="L99" s="1"/>
  <c r="H99"/>
  <c r="M99" s="1"/>
  <c r="I94"/>
  <c r="O94" s="1"/>
  <c r="I95"/>
  <c r="O95" s="1"/>
  <c r="I96"/>
  <c r="O96" s="1"/>
  <c r="I97"/>
  <c r="O97" s="1"/>
  <c r="I98"/>
  <c r="O98" s="1"/>
  <c r="D92"/>
  <c r="E92"/>
  <c r="J92" s="1"/>
  <c r="F92"/>
  <c r="K92" s="1"/>
  <c r="G92"/>
  <c r="L92" s="1"/>
  <c r="H92"/>
  <c r="M92" s="1"/>
  <c r="I89"/>
  <c r="O89" s="1"/>
  <c r="I90"/>
  <c r="O90" s="1"/>
  <c r="I91"/>
  <c r="O91" s="1"/>
  <c r="D87"/>
  <c r="E87"/>
  <c r="J87" s="1"/>
  <c r="F87"/>
  <c r="K87" s="1"/>
  <c r="G87"/>
  <c r="L87" s="1"/>
  <c r="H87"/>
  <c r="M87" s="1"/>
  <c r="I83"/>
  <c r="O83" s="1"/>
  <c r="I84"/>
  <c r="O84" s="1"/>
  <c r="I85"/>
  <c r="O85" s="1"/>
  <c r="I86"/>
  <c r="O86" s="1"/>
  <c r="D81"/>
  <c r="E81"/>
  <c r="J81" s="1"/>
  <c r="F81"/>
  <c r="K81" s="1"/>
  <c r="G81"/>
  <c r="L81" s="1"/>
  <c r="H81"/>
  <c r="M81" s="1"/>
  <c r="I80"/>
  <c r="O80" s="1"/>
  <c r="D78"/>
  <c r="E78"/>
  <c r="J78" s="1"/>
  <c r="F78"/>
  <c r="K78" s="1"/>
  <c r="G78"/>
  <c r="L78" s="1"/>
  <c r="H78"/>
  <c r="M78" s="1"/>
  <c r="I76"/>
  <c r="O76" s="1"/>
  <c r="I77"/>
  <c r="O77" s="1"/>
  <c r="D74"/>
  <c r="E74"/>
  <c r="J74" s="1"/>
  <c r="F74"/>
  <c r="K74" s="1"/>
  <c r="G74"/>
  <c r="L74" s="1"/>
  <c r="H74"/>
  <c r="M74" s="1"/>
  <c r="I72"/>
  <c r="O72" s="1"/>
  <c r="I73"/>
  <c r="O73" s="1"/>
  <c r="D70"/>
  <c r="E70"/>
  <c r="J70" s="1"/>
  <c r="F70"/>
  <c r="K70" s="1"/>
  <c r="G70"/>
  <c r="L70" s="1"/>
  <c r="H70"/>
  <c r="I65"/>
  <c r="I66"/>
  <c r="I68"/>
  <c r="O68" s="1"/>
  <c r="I69"/>
  <c r="D63"/>
  <c r="E63"/>
  <c r="J63" s="1"/>
  <c r="F63"/>
  <c r="K63" s="1"/>
  <c r="G63"/>
  <c r="L63" s="1"/>
  <c r="H63"/>
  <c r="M63" s="1"/>
  <c r="I60"/>
  <c r="O60" s="1"/>
  <c r="I61"/>
  <c r="O61" s="1"/>
  <c r="I62"/>
  <c r="O62" s="1"/>
  <c r="P60" s="1"/>
  <c r="E58"/>
  <c r="J58" s="1"/>
  <c r="F58"/>
  <c r="K58" s="1"/>
  <c r="G58"/>
  <c r="L58" s="1"/>
  <c r="H58"/>
  <c r="M58" s="1"/>
  <c r="I56"/>
  <c r="O56" s="1"/>
  <c r="I57"/>
  <c r="O57" s="1"/>
  <c r="D54"/>
  <c r="E54"/>
  <c r="J54" s="1"/>
  <c r="F54"/>
  <c r="K54" s="1"/>
  <c r="G54"/>
  <c r="L54" s="1"/>
  <c r="H54"/>
  <c r="M54" s="1"/>
  <c r="I53"/>
  <c r="O53" s="1"/>
  <c r="D51"/>
  <c r="E51"/>
  <c r="F51"/>
  <c r="K51" s="1"/>
  <c r="G51"/>
  <c r="L51" s="1"/>
  <c r="H51"/>
  <c r="M51" s="1"/>
  <c r="I46"/>
  <c r="I48"/>
  <c r="O48" s="1"/>
  <c r="I49"/>
  <c r="O49" s="1"/>
  <c r="I50"/>
  <c r="D44"/>
  <c r="E44"/>
  <c r="J44" s="1"/>
  <c r="F44"/>
  <c r="G44"/>
  <c r="L44" s="1"/>
  <c r="H44"/>
  <c r="M44" s="1"/>
  <c r="I40"/>
  <c r="O40" s="1"/>
  <c r="I42"/>
  <c r="O42" s="1"/>
  <c r="I43"/>
  <c r="O43" s="1"/>
  <c r="D38"/>
  <c r="E38"/>
  <c r="F38"/>
  <c r="K38" s="1"/>
  <c r="G38"/>
  <c r="L38" s="1"/>
  <c r="H38"/>
  <c r="M38" s="1"/>
  <c r="I37"/>
  <c r="O37" s="1"/>
  <c r="D35"/>
  <c r="E35"/>
  <c r="J35" s="1"/>
  <c r="F35"/>
  <c r="G35"/>
  <c r="L35" s="1"/>
  <c r="H35"/>
  <c r="M35" s="1"/>
  <c r="I30"/>
  <c r="O30" s="1"/>
  <c r="I31"/>
  <c r="O31" s="1"/>
  <c r="I32"/>
  <c r="O32" s="1"/>
  <c r="I33"/>
  <c r="O33" s="1"/>
  <c r="I34"/>
  <c r="O34" s="1"/>
  <c r="D28"/>
  <c r="E28"/>
  <c r="J28" s="1"/>
  <c r="F28"/>
  <c r="K28" s="1"/>
  <c r="G28"/>
  <c r="L28" s="1"/>
  <c r="H28"/>
  <c r="I27"/>
  <c r="O27" s="1"/>
  <c r="D25"/>
  <c r="E25"/>
  <c r="J25" s="1"/>
  <c r="F25"/>
  <c r="K25" s="1"/>
  <c r="G25"/>
  <c r="L25" s="1"/>
  <c r="H25"/>
  <c r="M25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O24" s="1"/>
  <c r="I51" l="1"/>
  <c r="J51"/>
  <c r="N51" s="1"/>
  <c r="N54"/>
  <c r="N152"/>
  <c r="N208"/>
  <c r="N197"/>
  <c r="N187"/>
  <c r="N106"/>
  <c r="N92"/>
  <c r="N87"/>
  <c r="I44"/>
  <c r="K44"/>
  <c r="N44" s="1"/>
  <c r="I145"/>
  <c r="J145"/>
  <c r="N145" s="1"/>
  <c r="N58"/>
  <c r="N181"/>
  <c r="N78"/>
  <c r="N136"/>
  <c r="N169"/>
  <c r="N203"/>
  <c r="I70"/>
  <c r="M70"/>
  <c r="N70" s="1"/>
  <c r="I158"/>
  <c r="L158"/>
  <c r="N158" s="1"/>
  <c r="I166"/>
  <c r="K166"/>
  <c r="N166" s="1"/>
  <c r="I212"/>
  <c r="K212"/>
  <c r="N212" s="1"/>
  <c r="N81"/>
  <c r="N110"/>
  <c r="N115"/>
  <c r="N124"/>
  <c r="N129"/>
  <c r="N161"/>
  <c r="N176"/>
  <c r="N63"/>
  <c r="N74"/>
  <c r="N99"/>
  <c r="N149"/>
  <c r="N155"/>
  <c r="I161"/>
  <c r="N190"/>
  <c r="I28"/>
  <c r="M28"/>
  <c r="N28" s="1"/>
  <c r="I35"/>
  <c r="K35"/>
  <c r="N35" s="1"/>
  <c r="N25"/>
  <c r="I169"/>
  <c r="I190"/>
  <c r="I129"/>
  <c r="I155"/>
  <c r="I203"/>
  <c r="I38"/>
  <c r="J38"/>
  <c r="N38" s="1"/>
  <c r="I87"/>
  <c r="I110"/>
  <c r="I149"/>
  <c r="I136"/>
  <c r="I152"/>
  <c r="I176"/>
  <c r="I181"/>
  <c r="I187"/>
  <c r="I197"/>
  <c r="I208"/>
  <c r="I115"/>
  <c r="I54"/>
  <c r="I78"/>
  <c r="I92"/>
  <c r="I106"/>
  <c r="I25"/>
  <c r="I58"/>
  <c r="I81"/>
  <c r="I99"/>
  <c r="I124"/>
  <c r="I63"/>
  <c r="I74"/>
  <c r="D15"/>
  <c r="E15"/>
  <c r="J15" s="1"/>
  <c r="F15"/>
  <c r="K15" s="1"/>
  <c r="G15"/>
  <c r="L15" s="1"/>
  <c r="H15"/>
  <c r="M15" s="1"/>
  <c r="I12"/>
  <c r="O12" s="1"/>
  <c r="I13"/>
  <c r="O13" s="1"/>
  <c r="I14"/>
  <c r="O14" s="1"/>
  <c r="D10"/>
  <c r="E10"/>
  <c r="J10" s="1"/>
  <c r="F10"/>
  <c r="K10" s="1"/>
  <c r="G10"/>
  <c r="L10" s="1"/>
  <c r="H10"/>
  <c r="M10" s="1"/>
  <c r="I8"/>
  <c r="O8" s="1"/>
  <c r="I9"/>
  <c r="O9" s="1"/>
  <c r="O54" l="1"/>
  <c r="P53" s="1"/>
  <c r="O208"/>
  <c r="P205" s="1"/>
  <c r="O187"/>
  <c r="P183" s="1"/>
  <c r="O106"/>
  <c r="P101" s="1"/>
  <c r="O197"/>
  <c r="P192" s="1"/>
  <c r="O166"/>
  <c r="P163" s="1"/>
  <c r="O149"/>
  <c r="P147" s="1"/>
  <c r="O136"/>
  <c r="P131" s="1"/>
  <c r="O129"/>
  <c r="P126" s="1"/>
  <c r="O124"/>
  <c r="P117" s="1"/>
  <c r="O92"/>
  <c r="P89" s="1"/>
  <c r="O87"/>
  <c r="P83" s="1"/>
  <c r="O70"/>
  <c r="P65" s="1"/>
  <c r="O63"/>
  <c r="O51"/>
  <c r="P46" s="1"/>
  <c r="O44"/>
  <c r="P40" s="1"/>
  <c r="O35"/>
  <c r="P30" s="1"/>
  <c r="O28"/>
  <c r="P27" s="1"/>
  <c r="O25"/>
  <c r="P17" s="1"/>
  <c r="O181"/>
  <c r="P178" s="1"/>
  <c r="O155"/>
  <c r="P154" s="1"/>
  <c r="O81"/>
  <c r="P80" s="1"/>
  <c r="O169"/>
  <c r="P168" s="1"/>
  <c r="O212"/>
  <c r="P210" s="1"/>
  <c r="O74"/>
  <c r="P72" s="1"/>
  <c r="O38"/>
  <c r="P37" s="1"/>
  <c r="O190"/>
  <c r="P189" s="1"/>
  <c r="O99"/>
  <c r="P94" s="1"/>
  <c r="O176"/>
  <c r="P171" s="1"/>
  <c r="O115"/>
  <c r="P112" s="1"/>
  <c r="O78"/>
  <c r="P76" s="1"/>
  <c r="O161"/>
  <c r="P160" s="1"/>
  <c r="O110"/>
  <c r="P108" s="1"/>
  <c r="O158"/>
  <c r="P157" s="1"/>
  <c r="O203"/>
  <c r="P199" s="1"/>
  <c r="O58"/>
  <c r="P56" s="1"/>
  <c r="O145"/>
  <c r="P144" s="1"/>
  <c r="N10"/>
  <c r="N15"/>
  <c r="I10"/>
  <c r="I15"/>
  <c r="O10" l="1"/>
  <c r="P8" s="1"/>
  <c r="O15"/>
  <c r="P12" s="1"/>
</calcChain>
</file>

<file path=xl/sharedStrings.xml><?xml version="1.0" encoding="utf-8"?>
<sst xmlns="http://schemas.openxmlformats.org/spreadsheetml/2006/main" count="355" uniqueCount="300">
  <si>
    <t>Não Avaliado</t>
  </si>
  <si>
    <t>Discordo Totalmente</t>
  </si>
  <si>
    <t>Discordo Parcialmente</t>
  </si>
  <si>
    <t>Concordo Parcialmente</t>
  </si>
  <si>
    <t>Unidade</t>
  </si>
  <si>
    <t>Departamento</t>
  </si>
  <si>
    <t xml:space="preserve">Escola de Arquitetura e Urbanismo
</t>
  </si>
  <si>
    <t>Departamento de Arquitetura</t>
  </si>
  <si>
    <t>Departamento De Urbanismo</t>
  </si>
  <si>
    <t>Escola de Enfermagem</t>
  </si>
  <si>
    <t>Fundamentos de Enfermagem e Admnistração</t>
  </si>
  <si>
    <t>Enfermagem Médico - Cirúrgica</t>
  </si>
  <si>
    <t xml:space="preserve">Enfermagem Materno-Infantil e Psiquiátrica </t>
  </si>
  <si>
    <t>Escola de Engenharia</t>
  </si>
  <si>
    <t>Engenharia Civil</t>
  </si>
  <si>
    <t>Engenharia Mecânica</t>
  </si>
  <si>
    <t>Engenharia de Produção</t>
  </si>
  <si>
    <t>Engenharia Química e de Petróleo</t>
  </si>
  <si>
    <t>Desenho Técnico</t>
  </si>
  <si>
    <t>Engenharia de Telecomunicações</t>
  </si>
  <si>
    <t>Engenharia Elétrica</t>
  </si>
  <si>
    <t>Faculdade de Administração e Ciências Contábeis</t>
  </si>
  <si>
    <t>Administração</t>
  </si>
  <si>
    <t>Contabilidade</t>
  </si>
  <si>
    <t>Empreendedorismo e Gestão</t>
  </si>
  <si>
    <t>Faculdade de Economia</t>
  </si>
  <si>
    <t>Economia</t>
  </si>
  <si>
    <t>Faculdade de Educação</t>
  </si>
  <si>
    <t>Fundamentos Pedagógicos</t>
  </si>
  <si>
    <t>Sociedade, Educação e Conhecimento</t>
  </si>
  <si>
    <t>Faculdade de Farmácia</t>
  </si>
  <si>
    <t>Tecnologia Farmacêutica</t>
  </si>
  <si>
    <t>Bromatologia</t>
  </si>
  <si>
    <t>Faculdade de Nutrição</t>
  </si>
  <si>
    <t>Nutrição Dietética</t>
  </si>
  <si>
    <t>Nutrição Social</t>
  </si>
  <si>
    <t>Faculdade de Odontologia</t>
  </si>
  <si>
    <t>Odontoclínica</t>
  </si>
  <si>
    <t>Odontotécnica</t>
  </si>
  <si>
    <t>Faculdade de Veterinária</t>
  </si>
  <si>
    <t>Patologia e Clínica Veterinária</t>
  </si>
  <si>
    <t xml:space="preserve">Tecnologia dos Alimentos </t>
  </si>
  <si>
    <t>Zootecnia</t>
  </si>
  <si>
    <t>Turismo</t>
  </si>
  <si>
    <t>Instituto Biomédico</t>
  </si>
  <si>
    <t>Fisiologia e Farmacologia</t>
  </si>
  <si>
    <t>Microbiologia e Parasitologia</t>
  </si>
  <si>
    <t>Morfologia</t>
  </si>
  <si>
    <t>Instituto de Arte e Comunicação Social</t>
  </si>
  <si>
    <t>Cinema e Vídeo</t>
  </si>
  <si>
    <t>Arte</t>
  </si>
  <si>
    <t>Comunicação Social</t>
  </si>
  <si>
    <t>Ciência da Informação</t>
  </si>
  <si>
    <t>Estudos Culturais e Mídia</t>
  </si>
  <si>
    <t>Instituto de Biologia</t>
  </si>
  <si>
    <t>Imunobiologia</t>
  </si>
  <si>
    <t>Neurobiologia</t>
  </si>
  <si>
    <t>Biologia Geral</t>
  </si>
  <si>
    <t>Biologia Marinha</t>
  </si>
  <si>
    <t>Biologia Celular e Molecular</t>
  </si>
  <si>
    <t>Instituto de Ciências Humanas e Filosofia</t>
  </si>
  <si>
    <t>Ciência Política</t>
  </si>
  <si>
    <t xml:space="preserve">Filosofia </t>
  </si>
  <si>
    <t>Antropologia</t>
  </si>
  <si>
    <t>Instituto de Computação</t>
  </si>
  <si>
    <t>Ciência da Computação</t>
  </si>
  <si>
    <t>Instituto de Educação Física</t>
  </si>
  <si>
    <t>Educação Física e Desportos</t>
  </si>
  <si>
    <t xml:space="preserve">Instituto de Estudos Comparados em Administração Institucional de Conflitos
</t>
  </si>
  <si>
    <t>Segurança Pública</t>
  </si>
  <si>
    <t>Instituto de Física</t>
  </si>
  <si>
    <t>Física</t>
  </si>
  <si>
    <t>Instituto de Geociências</t>
  </si>
  <si>
    <t>Geografia</t>
  </si>
  <si>
    <t>Análise Geo-Ambiental</t>
  </si>
  <si>
    <t>Geologia e Geofísica</t>
  </si>
  <si>
    <t>Instituto de História</t>
  </si>
  <si>
    <t>História</t>
  </si>
  <si>
    <t>Instituto de Letras</t>
  </si>
  <si>
    <t>Letras Estrangeiras e Modernas</t>
  </si>
  <si>
    <t>Letras Clássicas e Vernáculas</t>
  </si>
  <si>
    <t>Ciência da Linguagem</t>
  </si>
  <si>
    <t>Instituto de Matemática e Estatística</t>
  </si>
  <si>
    <t>Estatística</t>
  </si>
  <si>
    <t>Análise</t>
  </si>
  <si>
    <t>Geometria</t>
  </si>
  <si>
    <t>Matemática Aplicada</t>
  </si>
  <si>
    <t>Psicologia</t>
  </si>
  <si>
    <t>Instituto de Psicologia</t>
  </si>
  <si>
    <t>Instituto de Química</t>
  </si>
  <si>
    <t>Química Analítica</t>
  </si>
  <si>
    <t>Química Inorgânica</t>
  </si>
  <si>
    <t>Química Orgânica</t>
  </si>
  <si>
    <t>Físico-Química</t>
  </si>
  <si>
    <t>Geoquímica</t>
  </si>
  <si>
    <t>Instituto de Saúde Coletiva</t>
  </si>
  <si>
    <t>Epidemiologia e Bioestatística</t>
  </si>
  <si>
    <t>Planejamento em Saúde</t>
  </si>
  <si>
    <t>Psiquiatria e Saúde Mental</t>
  </si>
  <si>
    <t>Saúde em Sociedade</t>
  </si>
  <si>
    <t>Escola de Engenharia de Petrópolis</t>
  </si>
  <si>
    <t>Ciências Exatas</t>
  </si>
  <si>
    <t>Engenharia Metalúrgica</t>
  </si>
  <si>
    <t>Engenharia de Agronegócios</t>
  </si>
  <si>
    <t xml:space="preserve">Instituto de Ciências da Sociedade e Desenvolvimento Regional (Campos do Goytacazes)
</t>
  </si>
  <si>
    <t>Ciências Econômicas</t>
  </si>
  <si>
    <t>Serviço Social</t>
  </si>
  <si>
    <t>Ciências Sociais</t>
  </si>
  <si>
    <t xml:space="preserve">Instituto de Ciências da Sociedade (Macaé)
</t>
  </si>
  <si>
    <t xml:space="preserve">Direito </t>
  </si>
  <si>
    <t xml:space="preserve">Instituto de Ciência e Tecnologia (Rio das Ostras)
</t>
  </si>
  <si>
    <t>Computação</t>
  </si>
  <si>
    <t>Engenharia</t>
  </si>
  <si>
    <t xml:space="preserve">Instituto de Ciências Exatas (Volta Redonda)
</t>
  </si>
  <si>
    <t xml:space="preserve">Química </t>
  </si>
  <si>
    <t>Matemática</t>
  </si>
  <si>
    <t>Administração e Administração Pública</t>
  </si>
  <si>
    <t>Direito</t>
  </si>
  <si>
    <t>Multidisciplinar</t>
  </si>
  <si>
    <t>Educação</t>
  </si>
  <si>
    <t>Geografia e Políticas Públicas</t>
  </si>
  <si>
    <t>Enfermagem</t>
  </si>
  <si>
    <t>Ciências da Natureza</t>
  </si>
  <si>
    <t>Artes e Estudos Culturais</t>
  </si>
  <si>
    <t>Ciências Básicas</t>
  </si>
  <si>
    <t>Instituto do Noroeste Fluminense de Educação Superior (Santo Antônio de Pádua)</t>
  </si>
  <si>
    <t>Ciências Humanas</t>
  </si>
  <si>
    <t>Concordo Totalmente</t>
  </si>
  <si>
    <t>UNIVERSIDADE FEDERAL FLUMINENSE</t>
  </si>
  <si>
    <t>Ciências Exatas, Biológicas e da Terra</t>
  </si>
  <si>
    <t xml:space="preserve">Direito Privado </t>
  </si>
  <si>
    <t>Direito Público</t>
  </si>
  <si>
    <t>Direito Aplicado</t>
  </si>
  <si>
    <t>Direito Processual</t>
  </si>
  <si>
    <t>Patologia</t>
  </si>
  <si>
    <t>Cirurgia Geral e Especializada</t>
  </si>
  <si>
    <t>Materno-Infantil</t>
  </si>
  <si>
    <t>Medicina Clínica</t>
  </si>
  <si>
    <t>Instituto de Estudos Estratégicos</t>
  </si>
  <si>
    <t>Estudos Estratégicos e Relações Internacionais</t>
  </si>
  <si>
    <t>Escola de Serviço Social</t>
  </si>
  <si>
    <t>Valor Global:</t>
  </si>
  <si>
    <t>Total</t>
  </si>
  <si>
    <t>Desvio Padrão</t>
  </si>
  <si>
    <t>Discordo Total. Ponderado</t>
  </si>
  <si>
    <t>Discordo Parc. Ponderado</t>
  </si>
  <si>
    <t>Concordo Parc. Ponderado</t>
  </si>
  <si>
    <t>Concordo Tot. Ponderado</t>
  </si>
  <si>
    <t>Instituto de Humanidades e Saúde (Rio das Ostras)</t>
  </si>
  <si>
    <t>Faculdade de Medicina</t>
  </si>
  <si>
    <t>* A média foi calculada, atribuindo os seguintes pesos às respostas: 1 = discordo totalmente; 2 = discordo parcialmente; 3 = concordo parcialmente; 4 = concordo totalmente. O valor máximo da média é igual a 4.</t>
  </si>
  <si>
    <t>Interdisciplinar</t>
  </si>
  <si>
    <t>Instituto de Saúde de Nova Friburgo</t>
  </si>
  <si>
    <t xml:space="preserve">Instituto de Ciências Humanas e Sociais  de Volta Redonda
</t>
  </si>
  <si>
    <t>Faculdade de Turismo e Hotelaria</t>
  </si>
  <si>
    <t xml:space="preserve">Escola de Engenharia Industrial Metalúrgica de Volta Redonda
</t>
  </si>
  <si>
    <t>Média*</t>
  </si>
  <si>
    <t>Docentes</t>
  </si>
  <si>
    <t>Comentários</t>
  </si>
  <si>
    <t>Ciências Atuariais e Finanças</t>
  </si>
  <si>
    <t>Formação Específica</t>
  </si>
  <si>
    <t>Engenharia Agrícola e 
Meio Ambiente</t>
  </si>
  <si>
    <t>Farmácia e Administração 
Farmacêutica</t>
  </si>
  <si>
    <t>Saúde Coletiva e Veterinária e 
Saúde Pública</t>
  </si>
  <si>
    <t>Fundamentos de Ciências da 
Sociedade</t>
  </si>
  <si>
    <t>Sociologia e Metodologia em 
Ciências Sociais</t>
  </si>
  <si>
    <t>Formação Específica em 
Fonoaudiologia</t>
  </si>
  <si>
    <t>Cód.</t>
  </si>
  <si>
    <t>TAR</t>
  </si>
  <si>
    <t>TUR</t>
  </si>
  <si>
    <t>MFE</t>
  </si>
  <si>
    <t>MEM</t>
  </si>
  <si>
    <t>MEP</t>
  </si>
  <si>
    <t>TEC</t>
  </si>
  <si>
    <t>TER</t>
  </si>
  <si>
    <t>TEM</t>
  </si>
  <si>
    <t>TEP</t>
  </si>
  <si>
    <t>TEQ</t>
  </si>
  <si>
    <t>TDT</t>
  </si>
  <si>
    <t>TET</t>
  </si>
  <si>
    <t>TEE</t>
  </si>
  <si>
    <t>PDE</t>
  </si>
  <si>
    <t>VCE</t>
  </si>
  <si>
    <t>VMT</t>
  </si>
  <si>
    <t>VEA</t>
  </si>
  <si>
    <t>VEP</t>
  </si>
  <si>
    <t>VEM</t>
  </si>
  <si>
    <t>SSN</t>
  </si>
  <si>
    <t>STA</t>
  </si>
  <si>
    <t>STC</t>
  </si>
  <si>
    <t>DCA</t>
  </si>
  <si>
    <t>STE</t>
  </si>
  <si>
    <t>SDV</t>
  </si>
  <si>
    <t>SDB</t>
  </si>
  <si>
    <t>DDA</t>
  </si>
  <si>
    <t>SDP</t>
  </si>
  <si>
    <t>SFP</t>
  </si>
  <si>
    <t>SSE</t>
  </si>
  <si>
    <t>MTC</t>
  </si>
  <si>
    <t>MAF</t>
  </si>
  <si>
    <t>MBO</t>
  </si>
  <si>
    <t>MMI</t>
  </si>
  <si>
    <t>MPT</t>
  </si>
  <si>
    <t>MCG</t>
  </si>
  <si>
    <t>MMC</t>
  </si>
  <si>
    <t>MND</t>
  </si>
  <si>
    <t>MNS</t>
  </si>
  <si>
    <t>MOC</t>
  </si>
  <si>
    <t>MOT</t>
  </si>
  <si>
    <t>MSV</t>
  </si>
  <si>
    <t>MCV</t>
  </si>
  <si>
    <t>MTA</t>
  </si>
  <si>
    <t>MZO</t>
  </si>
  <si>
    <t>STT</t>
  </si>
  <si>
    <t>MFL</t>
  </si>
  <si>
    <t>MIP</t>
  </si>
  <si>
    <t>MMO</t>
  </si>
  <si>
    <t>GCV</t>
  </si>
  <si>
    <t>GCI</t>
  </si>
  <si>
    <t>GAT</t>
  </si>
  <si>
    <t>GCO</t>
  </si>
  <si>
    <t>GEC</t>
  </si>
  <si>
    <t>GIM</t>
  </si>
  <si>
    <t>GNE</t>
  </si>
  <si>
    <t>GBG</t>
  </si>
  <si>
    <t>GBM</t>
  </si>
  <si>
    <t>GCM</t>
  </si>
  <si>
    <t>RCM</t>
  </si>
  <si>
    <t>REG</t>
  </si>
  <si>
    <t>MDI</t>
  </si>
  <si>
    <t>MCT</t>
  </si>
  <si>
    <t>MDM</t>
  </si>
  <si>
    <t>CHT</t>
  </si>
  <si>
    <t>CPS</t>
  </si>
  <si>
    <t>GRC</t>
  </si>
  <si>
    <t>CEC</t>
  </si>
  <si>
    <t>SSC</t>
  </si>
  <si>
    <t>SFC</t>
  </si>
  <si>
    <t>COC</t>
  </si>
  <si>
    <t>VQI</t>
  </si>
  <si>
    <t>VFI</t>
  </si>
  <si>
    <t>VMA</t>
  </si>
  <si>
    <t>VAD</t>
  </si>
  <si>
    <t>VCO</t>
  </si>
  <si>
    <t>VDI</t>
  </si>
  <si>
    <t>VPS</t>
  </si>
  <si>
    <t>VMD</t>
  </si>
  <si>
    <t>GFL</t>
  </si>
  <si>
    <t>GAP</t>
  </si>
  <si>
    <t>GSO</t>
  </si>
  <si>
    <t>DED</t>
  </si>
  <si>
    <t>DGP</t>
  </si>
  <si>
    <t>TCC</t>
  </si>
  <si>
    <t>GEF</t>
  </si>
  <si>
    <t>DSP</t>
  </si>
  <si>
    <t>DEI</t>
  </si>
  <si>
    <t>GFI</t>
  </si>
  <si>
    <t>GGE</t>
  </si>
  <si>
    <t>GAG</t>
  </si>
  <si>
    <t>GGO</t>
  </si>
  <si>
    <t>GHT</t>
  </si>
  <si>
    <t>RPS</t>
  </si>
  <si>
    <t>RIR</t>
  </si>
  <si>
    <t>REN</t>
  </si>
  <si>
    <t>RCN</t>
  </si>
  <si>
    <t>ERA</t>
  </si>
  <si>
    <t>GLE</t>
  </si>
  <si>
    <t>GLC</t>
  </si>
  <si>
    <t>GCL</t>
  </si>
  <si>
    <t>GET</t>
  </si>
  <si>
    <t>GAN</t>
  </si>
  <si>
    <t>GGM</t>
  </si>
  <si>
    <t>GMA</t>
  </si>
  <si>
    <t>GQA</t>
  </si>
  <si>
    <t>GQI</t>
  </si>
  <si>
    <t>GQO</t>
  </si>
  <si>
    <t>GFQ</t>
  </si>
  <si>
    <t>GEO</t>
  </si>
  <si>
    <t>MEB</t>
  </si>
  <si>
    <t>MPS</t>
  </si>
  <si>
    <t>MSM</t>
  </si>
  <si>
    <t>MSS</t>
  </si>
  <si>
    <t>FCB</t>
  </si>
  <si>
    <t>FFE</t>
  </si>
  <si>
    <t>FEF</t>
  </si>
  <si>
    <t>PCH</t>
  </si>
  <si>
    <t>PEB</t>
  </si>
  <si>
    <t>Instituto de Educação de Angra dos Reis</t>
  </si>
  <si>
    <t>GSI</t>
  </si>
  <si>
    <t>Faculdade de Direito</t>
  </si>
  <si>
    <t>DCJ</t>
  </si>
  <si>
    <t>Ciências Judiciárias</t>
  </si>
  <si>
    <t xml:space="preserve">SEN </t>
  </si>
  <si>
    <t>Avaliação de Disciplinas por Unidade  - 2020.1</t>
  </si>
  <si>
    <t>GCP</t>
  </si>
  <si>
    <t>Radiologia</t>
  </si>
  <si>
    <t>MRD</t>
  </si>
  <si>
    <t>Positivo (23,9%)</t>
  </si>
  <si>
    <t>Negativo (47,1%)</t>
  </si>
  <si>
    <t>Neutro (28,9%)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</si>
</sst>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33333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6" fillId="4" borderId="0" xfId="0" applyFont="1" applyFill="1"/>
    <xf numFmtId="0" fontId="6" fillId="0" borderId="0" xfId="0" applyFont="1" applyFill="1"/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0" fillId="0" borderId="0" xfId="0" applyNumberFormat="1"/>
    <xf numFmtId="164" fontId="2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0" fillId="8" borderId="0" xfId="0" applyFill="1"/>
    <xf numFmtId="0" fontId="0" fillId="0" borderId="0" xfId="0" applyFill="1"/>
    <xf numFmtId="1" fontId="0" fillId="0" borderId="0" xfId="0" applyNumberFormat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2" fillId="7" borderId="0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/>
    </xf>
    <xf numFmtId="2" fontId="7" fillId="6" borderId="6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0" fillId="0" borderId="4" xfId="0" applyBorder="1"/>
    <xf numFmtId="0" fontId="2" fillId="5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</cellXfs>
  <cellStyles count="3">
    <cellStyle name="Hyperlink" xfId="1" builtinId="8" hidden="1"/>
    <cellStyle name="Hyperlink seguido" xfId="2" builtinId="9" hidden="1"/>
    <cellStyle name="Normal" xfId="0" builtinId="0"/>
  </cellStyles>
  <dxfs count="0"/>
  <tableStyles count="0" defaultTableStyle="TableStyleMedium9" defaultPivotStyle="PivotStyleLight16"/>
  <colors>
    <mruColors>
      <color rgb="FFFFFFCC"/>
      <color rgb="FF80A1EC"/>
      <color rgb="FFCC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55468</xdr:colOff>
      <xdr:row>0</xdr:row>
      <xdr:rowOff>38519</xdr:rowOff>
    </xdr:from>
    <xdr:to>
      <xdr:col>6</xdr:col>
      <xdr:colOff>96737</xdr:colOff>
      <xdr:row>1</xdr:row>
      <xdr:rowOff>156180</xdr:rowOff>
    </xdr:to>
    <xdr:pic>
      <xdr:nvPicPr>
        <xdr:cNvPr id="2" name="Imagem 1" descr="uff-rj-universidade-federal-fluminens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72812" y="38519"/>
          <a:ext cx="850894" cy="3557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K217"/>
  <sheetViews>
    <sheetView tabSelected="1" zoomScale="80" zoomScaleNormal="80" workbookViewId="0">
      <pane xSplit="3" ySplit="7" topLeftCell="F8" activePane="bottomRight" state="frozen"/>
      <selection pane="topRight" activeCell="D1" sqref="D1"/>
      <selection pane="bottomLeft" activeCell="A8" sqref="A8"/>
      <selection pane="bottomRight" activeCell="S6" sqref="S6"/>
    </sheetView>
  </sheetViews>
  <sheetFormatPr defaultColWidth="8.85546875" defaultRowHeight="15"/>
  <cols>
    <col min="1" max="1" width="24" style="2" customWidth="1"/>
    <col min="2" max="2" width="5.28515625" style="51" customWidth="1"/>
    <col min="3" max="3" width="30" style="46" customWidth="1"/>
    <col min="4" max="4" width="10.28515625" style="1" customWidth="1"/>
    <col min="5" max="5" width="11.5703125" style="8" customWidth="1"/>
    <col min="6" max="6" width="12.140625" style="8" customWidth="1"/>
    <col min="7" max="7" width="13.140625" style="8" customWidth="1"/>
    <col min="8" max="8" width="10.5703125" style="8" customWidth="1"/>
    <col min="9" max="9" width="9.85546875" style="13" customWidth="1"/>
    <col min="10" max="10" width="10.42578125" style="1" customWidth="1"/>
    <col min="11" max="12" width="12.140625" style="1" customWidth="1"/>
    <col min="13" max="13" width="10.42578125" style="1" customWidth="1"/>
    <col min="14" max="14" width="8.85546875" style="13" customWidth="1"/>
    <col min="15" max="15" width="12.140625" style="18" customWidth="1"/>
    <col min="16" max="16" width="13" style="22" customWidth="1"/>
    <col min="17" max="17" width="9.28515625" style="30" customWidth="1"/>
    <col min="18" max="18" width="9.42578125" style="31" customWidth="1"/>
    <col min="19" max="19" width="8.5703125" style="30" customWidth="1"/>
    <col min="20" max="20" width="9.42578125" customWidth="1"/>
  </cols>
  <sheetData>
    <row r="1" spans="1:869" ht="18.75" customHeight="1">
      <c r="A1" s="76" t="s">
        <v>128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</row>
    <row r="2" spans="1:869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</row>
    <row r="3" spans="1:869" ht="21.75" customHeight="1">
      <c r="A3" s="78" t="s">
        <v>293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1:869" ht="21.75" customHeight="1">
      <c r="A4" s="80" t="s">
        <v>157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</row>
    <row r="5" spans="1:869" s="4" customFormat="1" ht="15.75" customHeight="1">
      <c r="A5" s="98" t="s">
        <v>4</v>
      </c>
      <c r="B5" s="101" t="s">
        <v>167</v>
      </c>
      <c r="C5" s="99" t="s">
        <v>5</v>
      </c>
      <c r="D5" s="88" t="s">
        <v>0</v>
      </c>
      <c r="E5" s="88" t="s">
        <v>1</v>
      </c>
      <c r="F5" s="88" t="s">
        <v>2</v>
      </c>
      <c r="G5" s="88" t="s">
        <v>3</v>
      </c>
      <c r="H5" s="88" t="s">
        <v>127</v>
      </c>
      <c r="I5" s="88" t="s">
        <v>142</v>
      </c>
      <c r="J5" s="88" t="s">
        <v>144</v>
      </c>
      <c r="K5" s="88" t="s">
        <v>145</v>
      </c>
      <c r="L5" s="88" t="s">
        <v>146</v>
      </c>
      <c r="M5" s="88" t="s">
        <v>147</v>
      </c>
      <c r="N5" s="88" t="s">
        <v>142</v>
      </c>
      <c r="O5" s="94" t="s">
        <v>156</v>
      </c>
      <c r="P5" s="96" t="s">
        <v>143</v>
      </c>
      <c r="Q5" s="93" t="s">
        <v>158</v>
      </c>
      <c r="R5" s="93"/>
      <c r="S5" s="93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</row>
    <row r="6" spans="1:869" s="4" customFormat="1" ht="37.5" customHeight="1">
      <c r="A6" s="98"/>
      <c r="B6" s="102"/>
      <c r="C6" s="100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5"/>
      <c r="P6" s="97"/>
      <c r="Q6" s="52" t="s">
        <v>297</v>
      </c>
      <c r="R6" s="52" t="s">
        <v>298</v>
      </c>
      <c r="S6" s="52" t="s">
        <v>299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</row>
    <row r="7" spans="1:869" ht="18" customHeight="1">
      <c r="A7" s="82" t="s">
        <v>141</v>
      </c>
      <c r="B7" s="83"/>
      <c r="C7" s="84"/>
      <c r="D7" s="25">
        <v>1363</v>
      </c>
      <c r="E7" s="25">
        <v>334</v>
      </c>
      <c r="F7" s="25">
        <v>1518</v>
      </c>
      <c r="G7" s="25">
        <v>7086</v>
      </c>
      <c r="H7" s="25">
        <v>11947</v>
      </c>
      <c r="I7" s="37">
        <f>SUM(E7:H7)</f>
        <v>20885</v>
      </c>
      <c r="J7" s="25">
        <f t="shared" ref="J7:J77" si="0">E7*1</f>
        <v>334</v>
      </c>
      <c r="K7" s="25">
        <f t="shared" ref="K7:K38" si="1">F7*2</f>
        <v>3036</v>
      </c>
      <c r="L7" s="25">
        <f t="shared" ref="L7:L77" si="2">G7*3</f>
        <v>21258</v>
      </c>
      <c r="M7" s="25">
        <f t="shared" ref="M7:M77" si="3">H7*4</f>
        <v>47788</v>
      </c>
      <c r="N7" s="25">
        <f t="shared" ref="N7:N77" si="4">SUM(J7:M7)</f>
        <v>72416</v>
      </c>
      <c r="O7" s="15">
        <f t="shared" ref="O7:O77" si="5">N7/I7</f>
        <v>3.4673689250658368</v>
      </c>
      <c r="P7" s="21">
        <f>SQRT((((1-O7)^2)*E7+((2-O7)^2)*F7+((3-O7)^2)*G7+((4-O7)^2)*H7)/I7)</f>
        <v>0.70018335853727187</v>
      </c>
      <c r="Q7" s="35">
        <f>SUM(Q10,Q15,Q25,Q28,Q35,Q38,Q44,Q51,Q54,Q58,Q63,Q70,Q74,Q78,Q81,Q87,Q92,Q99,Q106,Q110,Q115,Q124,Q129,Q136,Q142,Q145,Q149,Q152,Q155,Q158,Q161,Q166,Q169,Q176,Q181,Q187,Q190,Q197,Q203,Q208,Q212)</f>
        <v>80</v>
      </c>
      <c r="R7" s="36">
        <f>SUM(R10,R15,R25,R28,R35,R38,R44,R51,R54,R58,R63,R70,R74,R78,R81,R87,R92,R99,R106,R110,R115,R124,R129,R136,R142,R145,R149,R152,R155,R158,R161,R166,R169,R176,R181,R187,R190,R197,R203,R208,R212)</f>
        <v>158</v>
      </c>
      <c r="S7" s="35">
        <f>SUM(S10,S15,S25,S28,S35,S38,S44,S51,S54,S58,S63,S70,S74,S78,S81,S87,S92,S99,S106,S110,S115,S124,S129,S136,S142,S145,S149,S152,S155,S158,S161,S166,S169,S176,S181,S187,S190,S197,S203,S208,S212)</f>
        <v>97</v>
      </c>
      <c r="T7" s="40"/>
    </row>
    <row r="8" spans="1:869" ht="22.5" customHeight="1">
      <c r="A8" s="69" t="s">
        <v>6</v>
      </c>
      <c r="B8" s="47" t="s">
        <v>168</v>
      </c>
      <c r="C8" s="55" t="s">
        <v>7</v>
      </c>
      <c r="D8" s="23">
        <v>2</v>
      </c>
      <c r="E8" s="23">
        <v>0</v>
      </c>
      <c r="F8" s="23">
        <v>0</v>
      </c>
      <c r="G8" s="23">
        <v>37</v>
      </c>
      <c r="H8" s="23">
        <v>93</v>
      </c>
      <c r="I8" s="7">
        <f>SUM(E8:H8)</f>
        <v>130</v>
      </c>
      <c r="J8" s="23">
        <f t="shared" si="0"/>
        <v>0</v>
      </c>
      <c r="K8" s="23">
        <f t="shared" si="1"/>
        <v>0</v>
      </c>
      <c r="L8" s="23">
        <f t="shared" si="2"/>
        <v>111</v>
      </c>
      <c r="M8" s="23">
        <f t="shared" si="3"/>
        <v>372</v>
      </c>
      <c r="N8" s="26">
        <f t="shared" si="4"/>
        <v>483</v>
      </c>
      <c r="O8" s="17">
        <f t="shared" si="5"/>
        <v>3.7153846153846155</v>
      </c>
      <c r="P8" s="66">
        <f>SQRT((((1-O10)^2)*E10+((2-O10)^2)*F10+((3-O10)^2)*G10+((4-O10)^2)*H10)/I10)</f>
        <v>0.50281142395548817</v>
      </c>
      <c r="Q8" s="27">
        <v>4</v>
      </c>
      <c r="R8" s="28">
        <v>1</v>
      </c>
      <c r="S8" s="27">
        <v>1</v>
      </c>
    </row>
    <row r="9" spans="1:869" ht="21" customHeight="1">
      <c r="A9" s="69"/>
      <c r="B9" s="47" t="s">
        <v>169</v>
      </c>
      <c r="C9" s="55" t="s">
        <v>8</v>
      </c>
      <c r="D9" s="23">
        <v>0</v>
      </c>
      <c r="E9" s="23">
        <v>1</v>
      </c>
      <c r="F9" s="23">
        <v>2</v>
      </c>
      <c r="G9" s="23">
        <v>23</v>
      </c>
      <c r="H9" s="23">
        <v>70</v>
      </c>
      <c r="I9" s="7">
        <f>SUM(E9:H9)</f>
        <v>96</v>
      </c>
      <c r="J9" s="23">
        <f t="shared" si="0"/>
        <v>1</v>
      </c>
      <c r="K9" s="23">
        <f t="shared" si="1"/>
        <v>4</v>
      </c>
      <c r="L9" s="23">
        <f t="shared" si="2"/>
        <v>69</v>
      </c>
      <c r="M9" s="23">
        <f t="shared" si="3"/>
        <v>280</v>
      </c>
      <c r="N9" s="26">
        <f t="shared" si="4"/>
        <v>354</v>
      </c>
      <c r="O9" s="17">
        <f t="shared" si="5"/>
        <v>3.6875</v>
      </c>
      <c r="P9" s="67"/>
      <c r="Q9" s="27">
        <v>0</v>
      </c>
      <c r="R9" s="28">
        <v>0</v>
      </c>
      <c r="S9" s="27">
        <v>5</v>
      </c>
    </row>
    <row r="10" spans="1:869" s="3" customFormat="1" ht="15.75" customHeight="1">
      <c r="A10" s="69"/>
      <c r="B10" s="70" t="s">
        <v>142</v>
      </c>
      <c r="C10" s="103"/>
      <c r="D10" s="9">
        <f>SUM(D8:D9)</f>
        <v>2</v>
      </c>
      <c r="E10" s="9">
        <f>SUM(E8:E9)</f>
        <v>1</v>
      </c>
      <c r="F10" s="9">
        <f>SUM(F8:F9)</f>
        <v>2</v>
      </c>
      <c r="G10" s="9">
        <f>SUM(G8:G9)</f>
        <v>60</v>
      </c>
      <c r="H10" s="9">
        <f>SUM(H8:H9)</f>
        <v>163</v>
      </c>
      <c r="I10" s="9">
        <f>SUM(E10:H10)</f>
        <v>226</v>
      </c>
      <c r="J10" s="24">
        <f t="shared" si="0"/>
        <v>1</v>
      </c>
      <c r="K10" s="24">
        <f t="shared" si="1"/>
        <v>4</v>
      </c>
      <c r="L10" s="24">
        <f t="shared" si="2"/>
        <v>180</v>
      </c>
      <c r="M10" s="24">
        <f t="shared" si="3"/>
        <v>652</v>
      </c>
      <c r="N10" s="19">
        <f t="shared" si="4"/>
        <v>837</v>
      </c>
      <c r="O10" s="16">
        <f t="shared" si="5"/>
        <v>3.7035398230088497</v>
      </c>
      <c r="P10" s="68"/>
      <c r="Q10" s="33">
        <f>SUM(Q8:Q9)</f>
        <v>4</v>
      </c>
      <c r="R10" s="34">
        <f>SUM(R8:R9)</f>
        <v>1</v>
      </c>
      <c r="S10" s="33">
        <f>SUM(S8:S9)</f>
        <v>6</v>
      </c>
    </row>
    <row r="11" spans="1:869" ht="14.25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</row>
    <row r="12" spans="1:869" ht="27" customHeight="1">
      <c r="A12" s="72" t="s">
        <v>9</v>
      </c>
      <c r="B12" s="6" t="s">
        <v>170</v>
      </c>
      <c r="C12" s="55" t="s">
        <v>10</v>
      </c>
      <c r="D12" s="23">
        <v>0</v>
      </c>
      <c r="E12" s="23">
        <v>0</v>
      </c>
      <c r="F12" s="23">
        <v>3</v>
      </c>
      <c r="G12" s="23">
        <v>37</v>
      </c>
      <c r="H12" s="23">
        <v>104</v>
      </c>
      <c r="I12" s="12">
        <f>SUM(E12:H12)</f>
        <v>144</v>
      </c>
      <c r="J12" s="23">
        <f t="shared" si="0"/>
        <v>0</v>
      </c>
      <c r="K12" s="23">
        <f t="shared" si="1"/>
        <v>6</v>
      </c>
      <c r="L12" s="23">
        <f t="shared" si="2"/>
        <v>111</v>
      </c>
      <c r="M12" s="23">
        <f t="shared" si="3"/>
        <v>416</v>
      </c>
      <c r="N12" s="26">
        <f t="shared" si="4"/>
        <v>533</v>
      </c>
      <c r="O12" s="17">
        <f t="shared" si="5"/>
        <v>3.7013888888888888</v>
      </c>
      <c r="P12" s="60">
        <f>SQRT((((1-O15)^2)*E15+((2-O15)^2)*F15+((3-O15)^2)*G15+((4-O15)^2)*H15)/I15)</f>
        <v>0.60568734773305488</v>
      </c>
      <c r="Q12" s="27">
        <v>0</v>
      </c>
      <c r="R12" s="29">
        <v>0</v>
      </c>
      <c r="S12" s="27">
        <v>0</v>
      </c>
      <c r="U12" s="20"/>
    </row>
    <row r="13" spans="1:869" ht="21.75" customHeight="1">
      <c r="A13" s="72"/>
      <c r="B13" s="6" t="s">
        <v>171</v>
      </c>
      <c r="C13" s="55" t="s">
        <v>11</v>
      </c>
      <c r="D13" s="23">
        <v>0</v>
      </c>
      <c r="E13" s="23">
        <v>0</v>
      </c>
      <c r="F13" s="23">
        <v>0</v>
      </c>
      <c r="G13" s="23">
        <v>57</v>
      </c>
      <c r="H13" s="23">
        <v>57</v>
      </c>
      <c r="I13" s="12">
        <f>SUM(E13:H13)</f>
        <v>114</v>
      </c>
      <c r="J13" s="23">
        <f t="shared" si="0"/>
        <v>0</v>
      </c>
      <c r="K13" s="23">
        <f t="shared" si="1"/>
        <v>0</v>
      </c>
      <c r="L13" s="23">
        <f t="shared" si="2"/>
        <v>171</v>
      </c>
      <c r="M13" s="23">
        <f t="shared" si="3"/>
        <v>228</v>
      </c>
      <c r="N13" s="26">
        <f t="shared" si="4"/>
        <v>399</v>
      </c>
      <c r="O13" s="17">
        <f t="shared" si="5"/>
        <v>3.5</v>
      </c>
      <c r="P13" s="60"/>
      <c r="Q13" s="27">
        <v>0</v>
      </c>
      <c r="R13" s="29">
        <v>0</v>
      </c>
      <c r="S13" s="27">
        <v>0</v>
      </c>
    </row>
    <row r="14" spans="1:869" ht="27" customHeight="1">
      <c r="A14" s="72"/>
      <c r="B14" s="6" t="s">
        <v>172</v>
      </c>
      <c r="C14" s="55" t="s">
        <v>12</v>
      </c>
      <c r="D14" s="23">
        <v>0</v>
      </c>
      <c r="E14" s="23">
        <v>0</v>
      </c>
      <c r="F14" s="23">
        <v>25</v>
      </c>
      <c r="G14" s="23">
        <v>70</v>
      </c>
      <c r="H14" s="23">
        <v>121</v>
      </c>
      <c r="I14" s="12">
        <f>SUM(E14:H14)</f>
        <v>216</v>
      </c>
      <c r="J14" s="23">
        <f t="shared" si="0"/>
        <v>0</v>
      </c>
      <c r="K14" s="23">
        <f t="shared" si="1"/>
        <v>50</v>
      </c>
      <c r="L14" s="23">
        <f t="shared" si="2"/>
        <v>210</v>
      </c>
      <c r="M14" s="23">
        <f t="shared" si="3"/>
        <v>484</v>
      </c>
      <c r="N14" s="26">
        <f t="shared" si="4"/>
        <v>744</v>
      </c>
      <c r="O14" s="17">
        <f t="shared" si="5"/>
        <v>3.4444444444444446</v>
      </c>
      <c r="P14" s="60"/>
      <c r="Q14" s="27">
        <v>0</v>
      </c>
      <c r="R14" s="29">
        <v>0</v>
      </c>
      <c r="S14" s="27">
        <v>2</v>
      </c>
    </row>
    <row r="15" spans="1:869" ht="17.25" customHeight="1">
      <c r="A15" s="72"/>
      <c r="B15" s="70" t="s">
        <v>142</v>
      </c>
      <c r="C15" s="71"/>
      <c r="D15" s="9">
        <f>SUM(D12:D14)</f>
        <v>0</v>
      </c>
      <c r="E15" s="9">
        <f>SUM(E12:E14)</f>
        <v>0</v>
      </c>
      <c r="F15" s="9">
        <f>SUM(F12:F14)</f>
        <v>28</v>
      </c>
      <c r="G15" s="9">
        <f>SUM(G12:G14)</f>
        <v>164</v>
      </c>
      <c r="H15" s="9">
        <f>SUM(H12:H14)</f>
        <v>282</v>
      </c>
      <c r="I15" s="9">
        <f>SUM(E15:H15)</f>
        <v>474</v>
      </c>
      <c r="J15" s="24">
        <f t="shared" si="0"/>
        <v>0</v>
      </c>
      <c r="K15" s="24">
        <f t="shared" si="1"/>
        <v>56</v>
      </c>
      <c r="L15" s="24">
        <f t="shared" si="2"/>
        <v>492</v>
      </c>
      <c r="M15" s="24">
        <f t="shared" si="3"/>
        <v>1128</v>
      </c>
      <c r="N15" s="19">
        <f t="shared" si="4"/>
        <v>1676</v>
      </c>
      <c r="O15" s="16">
        <f t="shared" si="5"/>
        <v>3.5358649789029535</v>
      </c>
      <c r="P15" s="60"/>
      <c r="Q15" s="33">
        <f>SUM(Q12:Q14)</f>
        <v>0</v>
      </c>
      <c r="R15" s="34">
        <f>SUM(R12:R14)</f>
        <v>0</v>
      </c>
      <c r="S15" s="33">
        <f>SUM(S12:S14)</f>
        <v>2</v>
      </c>
    </row>
    <row r="16" spans="1:869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9"/>
    </row>
    <row r="17" spans="1:19" ht="15" customHeight="1">
      <c r="A17" s="72" t="s">
        <v>13</v>
      </c>
      <c r="B17" s="6" t="s">
        <v>173</v>
      </c>
      <c r="C17" s="53" t="s">
        <v>14</v>
      </c>
      <c r="D17" s="23">
        <v>11</v>
      </c>
      <c r="E17" s="23">
        <v>0</v>
      </c>
      <c r="F17" s="23">
        <v>4</v>
      </c>
      <c r="G17" s="23">
        <v>23</v>
      </c>
      <c r="H17" s="23">
        <v>130</v>
      </c>
      <c r="I17" s="7">
        <f t="shared" ref="I17:I25" si="6">SUM(E17:H17)</f>
        <v>157</v>
      </c>
      <c r="J17" s="23">
        <f t="shared" si="0"/>
        <v>0</v>
      </c>
      <c r="K17" s="23">
        <f t="shared" si="1"/>
        <v>8</v>
      </c>
      <c r="L17" s="23">
        <f t="shared" si="2"/>
        <v>69</v>
      </c>
      <c r="M17" s="23">
        <f t="shared" si="3"/>
        <v>520</v>
      </c>
      <c r="N17" s="26">
        <f t="shared" si="4"/>
        <v>597</v>
      </c>
      <c r="O17" s="17">
        <f t="shared" si="5"/>
        <v>3.8025477707006368</v>
      </c>
      <c r="P17" s="60">
        <f>SQRT((((1-O25)^2)*E25+((2-O25)^2)*F25+((3-O25)^2)*G25+((4-O25)^2)*H25)/I25)</f>
        <v>0.72395681243917942</v>
      </c>
      <c r="Q17" s="27">
        <v>0</v>
      </c>
      <c r="R17" s="28">
        <v>5</v>
      </c>
      <c r="S17" s="27">
        <v>0</v>
      </c>
    </row>
    <row r="18" spans="1:19" ht="26.25" customHeight="1">
      <c r="A18" s="72"/>
      <c r="B18" s="6" t="s">
        <v>174</v>
      </c>
      <c r="C18" s="55" t="s">
        <v>161</v>
      </c>
      <c r="D18" s="23">
        <v>42</v>
      </c>
      <c r="E18" s="23">
        <v>20</v>
      </c>
      <c r="F18" s="23">
        <v>20</v>
      </c>
      <c r="G18" s="23">
        <v>123</v>
      </c>
      <c r="H18" s="23">
        <v>131</v>
      </c>
      <c r="I18" s="7">
        <f t="shared" si="6"/>
        <v>294</v>
      </c>
      <c r="J18" s="23">
        <f t="shared" si="0"/>
        <v>20</v>
      </c>
      <c r="K18" s="23">
        <f t="shared" si="1"/>
        <v>40</v>
      </c>
      <c r="L18" s="23">
        <f t="shared" si="2"/>
        <v>369</v>
      </c>
      <c r="M18" s="23">
        <f t="shared" si="3"/>
        <v>524</v>
      </c>
      <c r="N18" s="26">
        <f t="shared" si="4"/>
        <v>953</v>
      </c>
      <c r="O18" s="17">
        <f t="shared" si="5"/>
        <v>3.2414965986394559</v>
      </c>
      <c r="P18" s="60"/>
      <c r="Q18" s="27">
        <v>0</v>
      </c>
      <c r="R18" s="28">
        <v>3</v>
      </c>
      <c r="S18" s="27">
        <v>0</v>
      </c>
    </row>
    <row r="19" spans="1:19" ht="15" customHeight="1">
      <c r="A19" s="72"/>
      <c r="B19" s="6" t="s">
        <v>175</v>
      </c>
      <c r="C19" s="55" t="s">
        <v>15</v>
      </c>
      <c r="D19" s="23">
        <v>0</v>
      </c>
      <c r="E19" s="23">
        <v>0</v>
      </c>
      <c r="F19" s="23">
        <v>12</v>
      </c>
      <c r="G19" s="23">
        <v>21</v>
      </c>
      <c r="H19" s="23">
        <v>39</v>
      </c>
      <c r="I19" s="7">
        <f t="shared" si="6"/>
        <v>72</v>
      </c>
      <c r="J19" s="23">
        <f t="shared" si="0"/>
        <v>0</v>
      </c>
      <c r="K19" s="23">
        <f t="shared" si="1"/>
        <v>24</v>
      </c>
      <c r="L19" s="23">
        <f t="shared" si="2"/>
        <v>63</v>
      </c>
      <c r="M19" s="23">
        <f t="shared" si="3"/>
        <v>156</v>
      </c>
      <c r="N19" s="26">
        <f t="shared" si="4"/>
        <v>243</v>
      </c>
      <c r="O19" s="17">
        <f t="shared" si="5"/>
        <v>3.375</v>
      </c>
      <c r="P19" s="60"/>
      <c r="Q19" s="27">
        <v>2</v>
      </c>
      <c r="R19" s="28">
        <v>2</v>
      </c>
      <c r="S19" s="27">
        <v>0</v>
      </c>
    </row>
    <row r="20" spans="1:19" ht="15" customHeight="1">
      <c r="A20" s="72"/>
      <c r="B20" s="6" t="s">
        <v>176</v>
      </c>
      <c r="C20" s="55" t="s">
        <v>16</v>
      </c>
      <c r="D20" s="23">
        <v>12</v>
      </c>
      <c r="E20" s="23">
        <v>6</v>
      </c>
      <c r="F20" s="23">
        <v>26</v>
      </c>
      <c r="G20" s="23">
        <v>78</v>
      </c>
      <c r="H20" s="23">
        <v>112</v>
      </c>
      <c r="I20" s="7">
        <f t="shared" si="6"/>
        <v>222</v>
      </c>
      <c r="J20" s="23">
        <f t="shared" si="0"/>
        <v>6</v>
      </c>
      <c r="K20" s="23">
        <f t="shared" si="1"/>
        <v>52</v>
      </c>
      <c r="L20" s="23">
        <f t="shared" si="2"/>
        <v>234</v>
      </c>
      <c r="M20" s="23">
        <f t="shared" si="3"/>
        <v>448</v>
      </c>
      <c r="N20" s="26">
        <f t="shared" si="4"/>
        <v>740</v>
      </c>
      <c r="O20" s="17">
        <f t="shared" si="5"/>
        <v>3.3333333333333335</v>
      </c>
      <c r="P20" s="60"/>
      <c r="Q20" s="27">
        <v>3</v>
      </c>
      <c r="R20" s="28">
        <v>0</v>
      </c>
      <c r="S20" s="27">
        <v>4</v>
      </c>
    </row>
    <row r="21" spans="1:19" ht="15" customHeight="1">
      <c r="A21" s="72"/>
      <c r="B21" s="6" t="s">
        <v>177</v>
      </c>
      <c r="C21" s="56" t="s">
        <v>17</v>
      </c>
      <c r="D21" s="23">
        <v>2</v>
      </c>
      <c r="E21" s="23">
        <v>6</v>
      </c>
      <c r="F21" s="23">
        <v>19</v>
      </c>
      <c r="G21" s="23">
        <v>111</v>
      </c>
      <c r="H21" s="23">
        <v>288</v>
      </c>
      <c r="I21" s="7">
        <f t="shared" si="6"/>
        <v>424</v>
      </c>
      <c r="J21" s="23">
        <f t="shared" si="0"/>
        <v>6</v>
      </c>
      <c r="K21" s="23">
        <f t="shared" si="1"/>
        <v>38</v>
      </c>
      <c r="L21" s="23">
        <f t="shared" si="2"/>
        <v>333</v>
      </c>
      <c r="M21" s="23">
        <f t="shared" si="3"/>
        <v>1152</v>
      </c>
      <c r="N21" s="26">
        <f t="shared" si="4"/>
        <v>1529</v>
      </c>
      <c r="O21" s="17">
        <f t="shared" si="5"/>
        <v>3.6061320754716979</v>
      </c>
      <c r="P21" s="60"/>
      <c r="Q21" s="27">
        <v>3</v>
      </c>
      <c r="R21" s="28">
        <v>2</v>
      </c>
      <c r="S21" s="27">
        <v>0</v>
      </c>
    </row>
    <row r="22" spans="1:19" ht="15" customHeight="1">
      <c r="A22" s="72"/>
      <c r="B22" s="6" t="s">
        <v>178</v>
      </c>
      <c r="C22" s="55" t="s">
        <v>18</v>
      </c>
      <c r="D22" s="23">
        <v>3</v>
      </c>
      <c r="E22" s="23">
        <v>3</v>
      </c>
      <c r="F22" s="23">
        <v>4</v>
      </c>
      <c r="G22" s="23">
        <v>59</v>
      </c>
      <c r="H22" s="23">
        <v>69</v>
      </c>
      <c r="I22" s="7">
        <f t="shared" si="6"/>
        <v>135</v>
      </c>
      <c r="J22" s="23">
        <f t="shared" si="0"/>
        <v>3</v>
      </c>
      <c r="K22" s="23">
        <f t="shared" si="1"/>
        <v>8</v>
      </c>
      <c r="L22" s="23">
        <f t="shared" si="2"/>
        <v>177</v>
      </c>
      <c r="M22" s="23">
        <f t="shared" si="3"/>
        <v>276</v>
      </c>
      <c r="N22" s="26">
        <f t="shared" si="4"/>
        <v>464</v>
      </c>
      <c r="O22" s="17">
        <f t="shared" si="5"/>
        <v>3.4370370370370371</v>
      </c>
      <c r="P22" s="60"/>
      <c r="Q22" s="27">
        <v>0</v>
      </c>
      <c r="R22" s="28">
        <v>1</v>
      </c>
      <c r="S22" s="27">
        <v>0</v>
      </c>
    </row>
    <row r="23" spans="1:19" ht="15" customHeight="1">
      <c r="A23" s="72"/>
      <c r="B23" s="6" t="s">
        <v>179</v>
      </c>
      <c r="C23" s="56" t="s">
        <v>19</v>
      </c>
      <c r="D23" s="23">
        <v>12</v>
      </c>
      <c r="E23" s="23">
        <v>0</v>
      </c>
      <c r="F23" s="23">
        <v>3</v>
      </c>
      <c r="G23" s="23">
        <v>52</v>
      </c>
      <c r="H23" s="23">
        <v>23</v>
      </c>
      <c r="I23" s="7">
        <f t="shared" si="6"/>
        <v>78</v>
      </c>
      <c r="J23" s="23">
        <f t="shared" si="0"/>
        <v>0</v>
      </c>
      <c r="K23" s="23">
        <f t="shared" si="1"/>
        <v>6</v>
      </c>
      <c r="L23" s="23">
        <f t="shared" si="2"/>
        <v>156</v>
      </c>
      <c r="M23" s="23">
        <f t="shared" si="3"/>
        <v>92</v>
      </c>
      <c r="N23" s="26">
        <f t="shared" si="4"/>
        <v>254</v>
      </c>
      <c r="O23" s="17">
        <f t="shared" si="5"/>
        <v>3.2564102564102564</v>
      </c>
      <c r="P23" s="60"/>
      <c r="Q23" s="27">
        <v>0</v>
      </c>
      <c r="R23" s="28">
        <v>0</v>
      </c>
      <c r="S23" s="27">
        <v>3</v>
      </c>
    </row>
    <row r="24" spans="1:19" ht="15" customHeight="1">
      <c r="A24" s="72"/>
      <c r="B24" s="6" t="s">
        <v>180</v>
      </c>
      <c r="C24" s="55" t="s">
        <v>20</v>
      </c>
      <c r="D24" s="23">
        <v>54</v>
      </c>
      <c r="E24" s="23">
        <v>1</v>
      </c>
      <c r="F24" s="23">
        <v>31</v>
      </c>
      <c r="G24" s="23">
        <v>78</v>
      </c>
      <c r="H24" s="23">
        <v>154</v>
      </c>
      <c r="I24" s="7">
        <f t="shared" si="6"/>
        <v>264</v>
      </c>
      <c r="J24" s="23">
        <f t="shared" si="0"/>
        <v>1</v>
      </c>
      <c r="K24" s="23">
        <f t="shared" si="1"/>
        <v>62</v>
      </c>
      <c r="L24" s="23">
        <f t="shared" si="2"/>
        <v>234</v>
      </c>
      <c r="M24" s="23">
        <f t="shared" si="3"/>
        <v>616</v>
      </c>
      <c r="N24" s="26">
        <f t="shared" si="4"/>
        <v>913</v>
      </c>
      <c r="O24" s="17">
        <f t="shared" si="5"/>
        <v>3.4583333333333335</v>
      </c>
      <c r="P24" s="60"/>
      <c r="Q24" s="27">
        <v>1</v>
      </c>
      <c r="R24" s="28">
        <v>2</v>
      </c>
      <c r="S24" s="27">
        <v>3</v>
      </c>
    </row>
    <row r="25" spans="1:19">
      <c r="A25" s="72"/>
      <c r="B25" s="70" t="s">
        <v>142</v>
      </c>
      <c r="C25" s="71"/>
      <c r="D25" s="9">
        <f>SUM(D17:D24)</f>
        <v>136</v>
      </c>
      <c r="E25" s="9">
        <f>SUM(E17:E24)</f>
        <v>36</v>
      </c>
      <c r="F25" s="9">
        <f>SUM(F17:F24)</f>
        <v>119</v>
      </c>
      <c r="G25" s="9">
        <f>SUM(G17:G24)</f>
        <v>545</v>
      </c>
      <c r="H25" s="9">
        <f>SUM(H17:H24)</f>
        <v>946</v>
      </c>
      <c r="I25" s="9">
        <f t="shared" si="6"/>
        <v>1646</v>
      </c>
      <c r="J25" s="24">
        <f t="shared" si="0"/>
        <v>36</v>
      </c>
      <c r="K25" s="24">
        <f t="shared" si="1"/>
        <v>238</v>
      </c>
      <c r="L25" s="24">
        <f t="shared" si="2"/>
        <v>1635</v>
      </c>
      <c r="M25" s="24">
        <f t="shared" si="3"/>
        <v>3784</v>
      </c>
      <c r="N25" s="19">
        <f t="shared" si="4"/>
        <v>5693</v>
      </c>
      <c r="O25" s="16">
        <f t="shared" si="5"/>
        <v>3.4586877278250303</v>
      </c>
      <c r="P25" s="60"/>
      <c r="Q25" s="33">
        <v>9</v>
      </c>
      <c r="R25" s="33">
        <f>SUM(R17:R24)</f>
        <v>15</v>
      </c>
      <c r="S25" s="33">
        <f>SUM(S17:S24)</f>
        <v>10</v>
      </c>
    </row>
    <row r="26" spans="1:19" ht="15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/>
    </row>
    <row r="27" spans="1:19" ht="15.75" customHeight="1">
      <c r="A27" s="69" t="s">
        <v>100</v>
      </c>
      <c r="B27" s="47" t="s">
        <v>181</v>
      </c>
      <c r="C27" s="55" t="s">
        <v>16</v>
      </c>
      <c r="D27" s="23">
        <v>0</v>
      </c>
      <c r="E27" s="23">
        <v>0</v>
      </c>
      <c r="F27" s="23">
        <v>2</v>
      </c>
      <c r="G27" s="23">
        <v>58</v>
      </c>
      <c r="H27" s="23">
        <v>36</v>
      </c>
      <c r="I27" s="23">
        <f>SUM(E27:H27)</f>
        <v>96</v>
      </c>
      <c r="J27" s="23">
        <f t="shared" si="0"/>
        <v>0</v>
      </c>
      <c r="K27" s="23">
        <f t="shared" si="1"/>
        <v>4</v>
      </c>
      <c r="L27" s="23">
        <f t="shared" si="2"/>
        <v>174</v>
      </c>
      <c r="M27" s="23">
        <f t="shared" si="3"/>
        <v>144</v>
      </c>
      <c r="N27" s="26">
        <f t="shared" si="4"/>
        <v>322</v>
      </c>
      <c r="O27" s="17">
        <f t="shared" si="5"/>
        <v>3.3541666666666665</v>
      </c>
      <c r="P27" s="60">
        <f>SQRT((((1-O28)^2)*E28+((2-O28)^2)*F28+((3-O28)^2)*G28+((4-O28)^2)*H28)/I28)</f>
        <v>0.51999933226452855</v>
      </c>
      <c r="Q27" s="27">
        <v>0</v>
      </c>
      <c r="R27" s="28">
        <v>0</v>
      </c>
      <c r="S27" s="27">
        <v>1</v>
      </c>
    </row>
    <row r="28" spans="1:19">
      <c r="A28" s="69"/>
      <c r="B28" s="70" t="s">
        <v>142</v>
      </c>
      <c r="C28" s="71"/>
      <c r="D28" s="10">
        <f>SUM(D27)</f>
        <v>0</v>
      </c>
      <c r="E28" s="10">
        <f>SUM(E27)</f>
        <v>0</v>
      </c>
      <c r="F28" s="10">
        <f>SUM(F27)</f>
        <v>2</v>
      </c>
      <c r="G28" s="10">
        <f>SUM(G27)</f>
        <v>58</v>
      </c>
      <c r="H28" s="10">
        <f>SUM(H27)</f>
        <v>36</v>
      </c>
      <c r="I28" s="10">
        <f>SUM(E28:H28)</f>
        <v>96</v>
      </c>
      <c r="J28" s="24">
        <f t="shared" si="0"/>
        <v>0</v>
      </c>
      <c r="K28" s="24">
        <f t="shared" si="1"/>
        <v>4</v>
      </c>
      <c r="L28" s="24">
        <f t="shared" si="2"/>
        <v>174</v>
      </c>
      <c r="M28" s="24">
        <f t="shared" si="3"/>
        <v>144</v>
      </c>
      <c r="N28" s="19">
        <f t="shared" si="4"/>
        <v>322</v>
      </c>
      <c r="O28" s="16">
        <f t="shared" si="5"/>
        <v>3.3541666666666665</v>
      </c>
      <c r="P28" s="60"/>
      <c r="Q28" s="33">
        <f>SUM(Q27)</f>
        <v>0</v>
      </c>
      <c r="R28" s="33">
        <f>SUM(R27)</f>
        <v>0</v>
      </c>
      <c r="S28" s="33">
        <f>SUM(S27)</f>
        <v>1</v>
      </c>
    </row>
    <row r="29" spans="1:19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9"/>
    </row>
    <row r="30" spans="1:19" ht="15" customHeight="1">
      <c r="A30" s="62" t="s">
        <v>155</v>
      </c>
      <c r="B30" s="48" t="s">
        <v>182</v>
      </c>
      <c r="C30" s="53" t="s">
        <v>101</v>
      </c>
      <c r="D30" s="23">
        <v>0</v>
      </c>
      <c r="E30" s="23">
        <v>11</v>
      </c>
      <c r="F30" s="23">
        <v>28</v>
      </c>
      <c r="G30" s="23">
        <v>75</v>
      </c>
      <c r="H30" s="23">
        <v>84</v>
      </c>
      <c r="I30" s="42">
        <f t="shared" ref="I30:I35" si="7">SUM(E30:H30)</f>
        <v>198</v>
      </c>
      <c r="J30" s="23">
        <f t="shared" si="0"/>
        <v>11</v>
      </c>
      <c r="K30" s="23">
        <f t="shared" si="1"/>
        <v>56</v>
      </c>
      <c r="L30" s="23">
        <f t="shared" si="2"/>
        <v>225</v>
      </c>
      <c r="M30" s="23">
        <f t="shared" si="3"/>
        <v>336</v>
      </c>
      <c r="N30" s="26">
        <f t="shared" si="4"/>
        <v>628</v>
      </c>
      <c r="O30" s="17">
        <f t="shared" si="5"/>
        <v>3.1717171717171717</v>
      </c>
      <c r="P30" s="66">
        <f>SQRT((((1-O35)^2)*E35+((2-O35)^2)*F35+((3-O35)^2)*G35+((4-O35)^2)*H35)/I35)</f>
        <v>0.82213515335408904</v>
      </c>
      <c r="Q30" s="27">
        <v>2</v>
      </c>
      <c r="R30" s="28">
        <v>4</v>
      </c>
      <c r="S30" s="27">
        <v>0</v>
      </c>
    </row>
    <row r="31" spans="1:19" ht="15" customHeight="1">
      <c r="A31" s="63"/>
      <c r="B31" s="48" t="s">
        <v>183</v>
      </c>
      <c r="C31" s="55" t="s">
        <v>102</v>
      </c>
      <c r="D31" s="23">
        <v>0</v>
      </c>
      <c r="E31" s="23">
        <v>14</v>
      </c>
      <c r="F31" s="23">
        <v>16</v>
      </c>
      <c r="G31" s="23">
        <v>72</v>
      </c>
      <c r="H31" s="23">
        <v>168</v>
      </c>
      <c r="I31" s="42">
        <f t="shared" si="7"/>
        <v>270</v>
      </c>
      <c r="J31" s="23">
        <f t="shared" si="0"/>
        <v>14</v>
      </c>
      <c r="K31" s="23">
        <f t="shared" si="1"/>
        <v>32</v>
      </c>
      <c r="L31" s="23">
        <f t="shared" si="2"/>
        <v>216</v>
      </c>
      <c r="M31" s="23">
        <f t="shared" si="3"/>
        <v>672</v>
      </c>
      <c r="N31" s="26">
        <f t="shared" si="4"/>
        <v>934</v>
      </c>
      <c r="O31" s="17">
        <f t="shared" si="5"/>
        <v>3.4592592592592593</v>
      </c>
      <c r="P31" s="67"/>
      <c r="Q31" s="27">
        <v>0</v>
      </c>
      <c r="R31" s="28">
        <v>4</v>
      </c>
      <c r="S31" s="27">
        <v>0</v>
      </c>
    </row>
    <row r="32" spans="1:19" ht="15" customHeight="1">
      <c r="A32" s="63"/>
      <c r="B32" s="48" t="s">
        <v>184</v>
      </c>
      <c r="C32" s="55" t="s">
        <v>103</v>
      </c>
      <c r="D32" s="23">
        <v>8</v>
      </c>
      <c r="E32" s="23">
        <v>0</v>
      </c>
      <c r="F32" s="23">
        <v>1</v>
      </c>
      <c r="G32" s="23">
        <v>24</v>
      </c>
      <c r="H32" s="23">
        <v>81</v>
      </c>
      <c r="I32" s="42">
        <f t="shared" si="7"/>
        <v>106</v>
      </c>
      <c r="J32" s="23">
        <f t="shared" si="0"/>
        <v>0</v>
      </c>
      <c r="K32" s="23">
        <f t="shared" si="1"/>
        <v>2</v>
      </c>
      <c r="L32" s="23">
        <f t="shared" si="2"/>
        <v>72</v>
      </c>
      <c r="M32" s="23">
        <f t="shared" si="3"/>
        <v>324</v>
      </c>
      <c r="N32" s="26">
        <f t="shared" si="4"/>
        <v>398</v>
      </c>
      <c r="O32" s="17">
        <f t="shared" si="5"/>
        <v>3.7547169811320753</v>
      </c>
      <c r="P32" s="67"/>
      <c r="Q32" s="27">
        <v>0</v>
      </c>
      <c r="R32" s="28">
        <v>0</v>
      </c>
      <c r="S32" s="27">
        <v>0</v>
      </c>
    </row>
    <row r="33" spans="1:115" ht="15" customHeight="1">
      <c r="A33" s="63"/>
      <c r="B33" s="48" t="s">
        <v>185</v>
      </c>
      <c r="C33" s="55" t="s">
        <v>16</v>
      </c>
      <c r="D33" s="23">
        <v>0</v>
      </c>
      <c r="E33" s="23">
        <v>12</v>
      </c>
      <c r="F33" s="23">
        <v>19</v>
      </c>
      <c r="G33" s="23">
        <v>73</v>
      </c>
      <c r="H33" s="23">
        <v>190</v>
      </c>
      <c r="I33" s="42">
        <f t="shared" si="7"/>
        <v>294</v>
      </c>
      <c r="J33" s="23">
        <f t="shared" si="0"/>
        <v>12</v>
      </c>
      <c r="K33" s="23">
        <f t="shared" si="1"/>
        <v>38</v>
      </c>
      <c r="L33" s="23">
        <f t="shared" si="2"/>
        <v>219</v>
      </c>
      <c r="M33" s="23">
        <f t="shared" si="3"/>
        <v>760</v>
      </c>
      <c r="N33" s="26">
        <f t="shared" si="4"/>
        <v>1029</v>
      </c>
      <c r="O33" s="17">
        <f t="shared" si="5"/>
        <v>3.5</v>
      </c>
      <c r="P33" s="67"/>
      <c r="Q33" s="27">
        <v>0</v>
      </c>
      <c r="R33" s="28">
        <v>1</v>
      </c>
      <c r="S33" s="27">
        <v>0</v>
      </c>
    </row>
    <row r="34" spans="1:115" ht="15" customHeight="1">
      <c r="A34" s="63"/>
      <c r="B34" s="48" t="s">
        <v>186</v>
      </c>
      <c r="C34" s="55" t="s">
        <v>15</v>
      </c>
      <c r="D34" s="23">
        <v>5</v>
      </c>
      <c r="E34" s="23">
        <v>9</v>
      </c>
      <c r="F34" s="23">
        <v>17</v>
      </c>
      <c r="G34" s="23">
        <v>44</v>
      </c>
      <c r="H34" s="23">
        <v>75</v>
      </c>
      <c r="I34" s="42">
        <f t="shared" si="7"/>
        <v>145</v>
      </c>
      <c r="J34" s="23">
        <f t="shared" si="0"/>
        <v>9</v>
      </c>
      <c r="K34" s="23">
        <f t="shared" si="1"/>
        <v>34</v>
      </c>
      <c r="L34" s="23">
        <f t="shared" si="2"/>
        <v>132</v>
      </c>
      <c r="M34" s="23">
        <f t="shared" si="3"/>
        <v>300</v>
      </c>
      <c r="N34" s="26">
        <f t="shared" si="4"/>
        <v>475</v>
      </c>
      <c r="O34" s="17">
        <f t="shared" si="5"/>
        <v>3.2758620689655173</v>
      </c>
      <c r="P34" s="67"/>
      <c r="Q34" s="27">
        <v>0</v>
      </c>
      <c r="R34" s="28">
        <v>1</v>
      </c>
      <c r="S34" s="27">
        <v>0</v>
      </c>
    </row>
    <row r="35" spans="1:115">
      <c r="A35" s="64"/>
      <c r="B35" s="70" t="s">
        <v>142</v>
      </c>
      <c r="C35" s="71"/>
      <c r="D35" s="10">
        <f>SUM(D30:D34)</f>
        <v>13</v>
      </c>
      <c r="E35" s="10">
        <f>SUM(E30:E34)</f>
        <v>46</v>
      </c>
      <c r="F35" s="10">
        <f>SUM(F30:F34)</f>
        <v>81</v>
      </c>
      <c r="G35" s="10">
        <f>SUM(G30:G34)</f>
        <v>288</v>
      </c>
      <c r="H35" s="10">
        <f>SUM(H30:H34)</f>
        <v>598</v>
      </c>
      <c r="I35" s="10">
        <f t="shared" si="7"/>
        <v>1013</v>
      </c>
      <c r="J35" s="24">
        <f t="shared" si="0"/>
        <v>46</v>
      </c>
      <c r="K35" s="24">
        <f t="shared" si="1"/>
        <v>162</v>
      </c>
      <c r="L35" s="24">
        <f t="shared" si="2"/>
        <v>864</v>
      </c>
      <c r="M35" s="24">
        <f t="shared" si="3"/>
        <v>2392</v>
      </c>
      <c r="N35" s="19">
        <f t="shared" si="4"/>
        <v>3464</v>
      </c>
      <c r="O35" s="16">
        <f t="shared" si="5"/>
        <v>3.4195459032576507</v>
      </c>
      <c r="P35" s="68"/>
      <c r="Q35" s="33">
        <f>SUM(Q30:Q34)</f>
        <v>2</v>
      </c>
      <c r="R35" s="33">
        <f>SUM(R30:R34)</f>
        <v>10</v>
      </c>
      <c r="S35" s="33">
        <f>SUM(S30:S34)</f>
        <v>0</v>
      </c>
    </row>
    <row r="36" spans="1:115" ht="13.5" customHeight="1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9"/>
    </row>
    <row r="37" spans="1:115" ht="21" customHeight="1">
      <c r="A37" s="69" t="s">
        <v>140</v>
      </c>
      <c r="B37" s="47" t="s">
        <v>187</v>
      </c>
      <c r="C37" s="55" t="s">
        <v>106</v>
      </c>
      <c r="D37" s="23">
        <v>7</v>
      </c>
      <c r="E37" s="23">
        <v>0</v>
      </c>
      <c r="F37" s="23">
        <v>4</v>
      </c>
      <c r="G37" s="23">
        <v>71</v>
      </c>
      <c r="H37" s="23">
        <v>104</v>
      </c>
      <c r="I37" s="42">
        <f>SUM(E37:H37)</f>
        <v>179</v>
      </c>
      <c r="J37" s="23">
        <f t="shared" si="0"/>
        <v>0</v>
      </c>
      <c r="K37" s="23">
        <f t="shared" si="1"/>
        <v>8</v>
      </c>
      <c r="L37" s="23">
        <f t="shared" si="2"/>
        <v>213</v>
      </c>
      <c r="M37" s="23">
        <f t="shared" si="3"/>
        <v>416</v>
      </c>
      <c r="N37" s="26">
        <f t="shared" si="4"/>
        <v>637</v>
      </c>
      <c r="O37" s="17">
        <f t="shared" si="5"/>
        <v>3.558659217877095</v>
      </c>
      <c r="P37" s="60">
        <f>SQRT((((1-O38)^2)*E38+((2-O38)^2)*F38+((3-O38)^2)*G38+((4-O38)^2)*H38)/I38)</f>
        <v>0.53967752740707586</v>
      </c>
      <c r="Q37" s="27">
        <v>0</v>
      </c>
      <c r="R37" s="28">
        <v>1</v>
      </c>
      <c r="S37" s="27">
        <v>4</v>
      </c>
    </row>
    <row r="38" spans="1:115">
      <c r="A38" s="69"/>
      <c r="B38" s="70" t="s">
        <v>142</v>
      </c>
      <c r="C38" s="71"/>
      <c r="D38" s="10">
        <f>SUM(D37)</f>
        <v>7</v>
      </c>
      <c r="E38" s="10">
        <f>SUM(E37)</f>
        <v>0</v>
      </c>
      <c r="F38" s="10">
        <f>SUM(F37)</f>
        <v>4</v>
      </c>
      <c r="G38" s="10">
        <f>SUM(G37)</f>
        <v>71</v>
      </c>
      <c r="H38" s="10">
        <f>SUM(H37)</f>
        <v>104</v>
      </c>
      <c r="I38" s="10">
        <f>SUM(E38:H38)</f>
        <v>179</v>
      </c>
      <c r="J38" s="24">
        <f t="shared" si="0"/>
        <v>0</v>
      </c>
      <c r="K38" s="24">
        <f t="shared" si="1"/>
        <v>8</v>
      </c>
      <c r="L38" s="24">
        <f t="shared" si="2"/>
        <v>213</v>
      </c>
      <c r="M38" s="24">
        <f t="shared" si="3"/>
        <v>416</v>
      </c>
      <c r="N38" s="19">
        <f t="shared" si="4"/>
        <v>637</v>
      </c>
      <c r="O38" s="16">
        <f t="shared" si="5"/>
        <v>3.558659217877095</v>
      </c>
      <c r="P38" s="60"/>
      <c r="Q38" s="33">
        <f>SUM(Q37)</f>
        <v>0</v>
      </c>
      <c r="R38" s="33">
        <f>SUM(R37)</f>
        <v>1</v>
      </c>
      <c r="S38" s="33">
        <f>SUM(S37)</f>
        <v>4</v>
      </c>
    </row>
    <row r="39" spans="1:11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7"/>
    </row>
    <row r="40" spans="1:115" ht="19.5" customHeight="1">
      <c r="A40" s="69" t="s">
        <v>21</v>
      </c>
      <c r="B40" s="47" t="s">
        <v>188</v>
      </c>
      <c r="C40" s="55" t="s">
        <v>22</v>
      </c>
      <c r="D40" s="23">
        <v>32</v>
      </c>
      <c r="E40" s="23">
        <v>1</v>
      </c>
      <c r="F40" s="23">
        <v>23</v>
      </c>
      <c r="G40" s="23">
        <v>80</v>
      </c>
      <c r="H40" s="23">
        <v>62</v>
      </c>
      <c r="I40" s="42">
        <f>SUM(E40:H40)</f>
        <v>166</v>
      </c>
      <c r="J40" s="23">
        <f t="shared" si="0"/>
        <v>1</v>
      </c>
      <c r="K40" s="23">
        <f>F40*2</f>
        <v>46</v>
      </c>
      <c r="L40" s="23">
        <f t="shared" si="2"/>
        <v>240</v>
      </c>
      <c r="M40" s="23">
        <f t="shared" si="3"/>
        <v>248</v>
      </c>
      <c r="N40" s="26">
        <f>SUM(J40:M40)</f>
        <v>535</v>
      </c>
      <c r="O40" s="17">
        <f t="shared" si="5"/>
        <v>3.2228915662650603</v>
      </c>
      <c r="P40" s="60">
        <f>SQRT((((1-O44)^2)*E44+((2-O44)^2)*F44+((3-O44)^2)*G44+((4-O44)^2)*H44)/I44)</f>
        <v>0.85390671102166271</v>
      </c>
      <c r="Q40" s="27">
        <v>2</v>
      </c>
      <c r="R40" s="28">
        <v>3</v>
      </c>
      <c r="S40" s="27">
        <v>3</v>
      </c>
    </row>
    <row r="41" spans="1:115" s="38" customFormat="1" ht="19.5" customHeight="1">
      <c r="A41" s="69"/>
      <c r="B41" s="47" t="s">
        <v>189</v>
      </c>
      <c r="C41" s="55" t="s">
        <v>159</v>
      </c>
      <c r="D41" s="23">
        <v>0</v>
      </c>
      <c r="E41" s="23">
        <v>14</v>
      </c>
      <c r="F41" s="23">
        <v>9</v>
      </c>
      <c r="G41" s="23">
        <v>17</v>
      </c>
      <c r="H41" s="23">
        <v>32</v>
      </c>
      <c r="I41" s="42">
        <f>SUM(E41:H41)</f>
        <v>72</v>
      </c>
      <c r="J41" s="23">
        <f t="shared" si="0"/>
        <v>14</v>
      </c>
      <c r="K41" s="23">
        <f>F41*2</f>
        <v>18</v>
      </c>
      <c r="L41" s="23">
        <f t="shared" si="2"/>
        <v>51</v>
      </c>
      <c r="M41" s="23">
        <f t="shared" si="3"/>
        <v>128</v>
      </c>
      <c r="N41" s="26">
        <f t="shared" si="4"/>
        <v>211</v>
      </c>
      <c r="O41" s="17">
        <f t="shared" si="5"/>
        <v>2.9305555555555554</v>
      </c>
      <c r="P41" s="60"/>
      <c r="Q41" s="28">
        <v>0</v>
      </c>
      <c r="R41" s="28">
        <v>0</v>
      </c>
      <c r="S41" s="28">
        <v>0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</row>
    <row r="42" spans="1:115" ht="19.5" customHeight="1">
      <c r="A42" s="69"/>
      <c r="B42" s="47" t="s">
        <v>190</v>
      </c>
      <c r="C42" s="55" t="s">
        <v>23</v>
      </c>
      <c r="D42" s="23">
        <v>7</v>
      </c>
      <c r="E42" s="23">
        <v>1</v>
      </c>
      <c r="F42" s="23">
        <v>41</v>
      </c>
      <c r="G42" s="23">
        <v>32</v>
      </c>
      <c r="H42" s="23">
        <v>117</v>
      </c>
      <c r="I42" s="42">
        <f>SUM(E42:H42)</f>
        <v>191</v>
      </c>
      <c r="J42" s="23">
        <f t="shared" si="0"/>
        <v>1</v>
      </c>
      <c r="K42" s="23">
        <f t="shared" ref="K42:K108" si="8">F42*2</f>
        <v>82</v>
      </c>
      <c r="L42" s="23">
        <f t="shared" si="2"/>
        <v>96</v>
      </c>
      <c r="M42" s="23">
        <f t="shared" si="3"/>
        <v>468</v>
      </c>
      <c r="N42" s="26">
        <f t="shared" si="4"/>
        <v>647</v>
      </c>
      <c r="O42" s="17">
        <f t="shared" si="5"/>
        <v>3.3874345549738218</v>
      </c>
      <c r="P42" s="60"/>
      <c r="Q42" s="27">
        <v>0</v>
      </c>
      <c r="R42" s="28">
        <v>4</v>
      </c>
      <c r="S42" s="27">
        <v>0</v>
      </c>
    </row>
    <row r="43" spans="1:115" ht="21" customHeight="1">
      <c r="A43" s="69"/>
      <c r="B43" s="47" t="s">
        <v>191</v>
      </c>
      <c r="C43" s="55" t="s">
        <v>24</v>
      </c>
      <c r="D43" s="23">
        <v>0</v>
      </c>
      <c r="E43" s="23">
        <v>10</v>
      </c>
      <c r="F43" s="23">
        <v>1</v>
      </c>
      <c r="G43" s="23">
        <v>47</v>
      </c>
      <c r="H43" s="23">
        <v>110</v>
      </c>
      <c r="I43" s="42">
        <f>SUM(E43:H43)</f>
        <v>168</v>
      </c>
      <c r="J43" s="23">
        <f t="shared" si="0"/>
        <v>10</v>
      </c>
      <c r="K43" s="23">
        <f t="shared" si="8"/>
        <v>2</v>
      </c>
      <c r="L43" s="23">
        <f t="shared" si="2"/>
        <v>141</v>
      </c>
      <c r="M43" s="23">
        <f>H43*4</f>
        <v>440</v>
      </c>
      <c r="N43" s="26">
        <f t="shared" si="4"/>
        <v>593</v>
      </c>
      <c r="O43" s="17">
        <f t="shared" si="5"/>
        <v>3.5297619047619047</v>
      </c>
      <c r="P43" s="60"/>
      <c r="Q43" s="27">
        <v>0</v>
      </c>
      <c r="R43" s="28">
        <v>0</v>
      </c>
      <c r="S43" s="27">
        <v>0</v>
      </c>
    </row>
    <row r="44" spans="1:115" ht="18" customHeight="1">
      <c r="A44" s="69"/>
      <c r="B44" s="70" t="s">
        <v>142</v>
      </c>
      <c r="C44" s="71"/>
      <c r="D44" s="9">
        <f>SUM(D40:D43)</f>
        <v>39</v>
      </c>
      <c r="E44" s="9">
        <f>SUM(E40:E43)</f>
        <v>26</v>
      </c>
      <c r="F44" s="9">
        <f>SUM(F40:F43)</f>
        <v>74</v>
      </c>
      <c r="G44" s="9">
        <f>SUM(G40:G43)</f>
        <v>176</v>
      </c>
      <c r="H44" s="9">
        <f>SUM(H40:H43)</f>
        <v>321</v>
      </c>
      <c r="I44" s="9">
        <f>SUM(E44:H44)</f>
        <v>597</v>
      </c>
      <c r="J44" s="24">
        <f t="shared" si="0"/>
        <v>26</v>
      </c>
      <c r="K44" s="24">
        <f t="shared" si="8"/>
        <v>148</v>
      </c>
      <c r="L44" s="24">
        <f t="shared" si="2"/>
        <v>528</v>
      </c>
      <c r="M44" s="24">
        <f t="shared" si="3"/>
        <v>1284</v>
      </c>
      <c r="N44" s="19">
        <f t="shared" si="4"/>
        <v>1986</v>
      </c>
      <c r="O44" s="16">
        <f t="shared" si="5"/>
        <v>3.3266331658291457</v>
      </c>
      <c r="P44" s="60"/>
      <c r="Q44" s="33">
        <f>SUM(Q40:Q43)</f>
        <v>2</v>
      </c>
      <c r="R44" s="33">
        <f>SUM(R40:R43)</f>
        <v>7</v>
      </c>
      <c r="S44" s="33">
        <f>SUM(S40:S43)</f>
        <v>3</v>
      </c>
    </row>
    <row r="45" spans="1:11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9"/>
    </row>
    <row r="46" spans="1:115" ht="15" customHeight="1">
      <c r="A46" s="92" t="s">
        <v>289</v>
      </c>
      <c r="B46" s="6" t="s">
        <v>290</v>
      </c>
      <c r="C46" s="55" t="s">
        <v>291</v>
      </c>
      <c r="D46" s="23">
        <v>0</v>
      </c>
      <c r="E46" s="23">
        <v>0</v>
      </c>
      <c r="F46" s="23">
        <v>0</v>
      </c>
      <c r="G46" s="23">
        <v>0</v>
      </c>
      <c r="H46" s="23">
        <v>30</v>
      </c>
      <c r="I46" s="42">
        <f t="shared" ref="I46:I51" si="9">SUM(E46:H46)</f>
        <v>30</v>
      </c>
      <c r="J46" s="23">
        <f t="shared" si="0"/>
        <v>0</v>
      </c>
      <c r="K46" s="23">
        <f t="shared" si="8"/>
        <v>0</v>
      </c>
      <c r="L46" s="23">
        <f t="shared" si="2"/>
        <v>0</v>
      </c>
      <c r="M46" s="23">
        <f t="shared" si="3"/>
        <v>120</v>
      </c>
      <c r="N46" s="26">
        <f t="shared" si="4"/>
        <v>120</v>
      </c>
      <c r="O46" s="17">
        <v>0</v>
      </c>
      <c r="P46" s="60">
        <f>SQRT((((1-O51)^2)*E51+((2-O51)^2)*F51+((3-O51)^2)*G51+((4-O51)^2)*H51)/I51)</f>
        <v>0.77167880329351002</v>
      </c>
      <c r="Q46" s="27">
        <v>0</v>
      </c>
      <c r="R46" s="28">
        <v>0</v>
      </c>
      <c r="S46" s="27">
        <v>0</v>
      </c>
    </row>
    <row r="47" spans="1:115" ht="15" customHeight="1">
      <c r="A47" s="92"/>
      <c r="B47" s="6" t="s">
        <v>192</v>
      </c>
      <c r="C47" s="55" t="s">
        <v>130</v>
      </c>
      <c r="D47" s="23">
        <v>0</v>
      </c>
      <c r="E47" s="23">
        <v>0</v>
      </c>
      <c r="F47" s="23">
        <v>9</v>
      </c>
      <c r="G47" s="23">
        <v>18</v>
      </c>
      <c r="H47" s="23">
        <v>27</v>
      </c>
      <c r="I47" s="44">
        <f t="shared" si="9"/>
        <v>54</v>
      </c>
      <c r="J47" s="23">
        <f t="shared" si="0"/>
        <v>0</v>
      </c>
      <c r="K47" s="23">
        <f t="shared" si="8"/>
        <v>18</v>
      </c>
      <c r="L47" s="23">
        <f t="shared" si="2"/>
        <v>54</v>
      </c>
      <c r="M47" s="23">
        <f t="shared" si="3"/>
        <v>108</v>
      </c>
      <c r="N47" s="26">
        <f t="shared" si="4"/>
        <v>180</v>
      </c>
      <c r="O47" s="17">
        <f t="shared" si="5"/>
        <v>3.3333333333333335</v>
      </c>
      <c r="P47" s="60"/>
      <c r="Q47" s="27">
        <v>0</v>
      </c>
      <c r="R47" s="28">
        <v>0</v>
      </c>
      <c r="S47" s="27">
        <v>0</v>
      </c>
    </row>
    <row r="48" spans="1:115" ht="15" customHeight="1">
      <c r="A48" s="61"/>
      <c r="B48" s="6" t="s">
        <v>193</v>
      </c>
      <c r="C48" s="55" t="s">
        <v>131</v>
      </c>
      <c r="D48" s="23">
        <v>0</v>
      </c>
      <c r="E48" s="23">
        <v>9</v>
      </c>
      <c r="F48" s="23">
        <v>13</v>
      </c>
      <c r="G48" s="23">
        <v>40</v>
      </c>
      <c r="H48" s="23">
        <v>34</v>
      </c>
      <c r="I48" s="42">
        <f t="shared" si="9"/>
        <v>96</v>
      </c>
      <c r="J48" s="23">
        <f>E48*1</f>
        <v>9</v>
      </c>
      <c r="K48" s="23">
        <f t="shared" si="8"/>
        <v>26</v>
      </c>
      <c r="L48" s="23">
        <f t="shared" si="2"/>
        <v>120</v>
      </c>
      <c r="M48" s="23">
        <f t="shared" si="3"/>
        <v>136</v>
      </c>
      <c r="N48" s="26">
        <f t="shared" si="4"/>
        <v>291</v>
      </c>
      <c r="O48" s="17">
        <f t="shared" si="5"/>
        <v>3.03125</v>
      </c>
      <c r="P48" s="60"/>
      <c r="Q48" s="27">
        <v>3</v>
      </c>
      <c r="R48" s="28">
        <v>0</v>
      </c>
      <c r="S48" s="27">
        <v>7</v>
      </c>
    </row>
    <row r="49" spans="1:19" ht="15" customHeight="1">
      <c r="A49" s="61"/>
      <c r="B49" s="6" t="s">
        <v>194</v>
      </c>
      <c r="C49" s="55" t="s">
        <v>132</v>
      </c>
      <c r="D49" s="23">
        <v>0</v>
      </c>
      <c r="E49" s="23">
        <v>0</v>
      </c>
      <c r="F49" s="23">
        <v>5</v>
      </c>
      <c r="G49" s="23">
        <v>56</v>
      </c>
      <c r="H49" s="23">
        <v>53</v>
      </c>
      <c r="I49" s="42">
        <f t="shared" si="9"/>
        <v>114</v>
      </c>
      <c r="J49" s="23">
        <f t="shared" si="0"/>
        <v>0</v>
      </c>
      <c r="K49" s="23">
        <f t="shared" si="8"/>
        <v>10</v>
      </c>
      <c r="L49" s="23">
        <f t="shared" si="2"/>
        <v>168</v>
      </c>
      <c r="M49" s="23">
        <f t="shared" si="3"/>
        <v>212</v>
      </c>
      <c r="N49" s="26">
        <f t="shared" si="4"/>
        <v>390</v>
      </c>
      <c r="O49" s="17">
        <f t="shared" si="5"/>
        <v>3.4210526315789473</v>
      </c>
      <c r="P49" s="60"/>
      <c r="Q49" s="27">
        <v>0</v>
      </c>
      <c r="R49" s="28">
        <v>0</v>
      </c>
      <c r="S49" s="27">
        <v>0</v>
      </c>
    </row>
    <row r="50" spans="1:19" ht="15" customHeight="1">
      <c r="A50" s="61"/>
      <c r="B50" s="6" t="s">
        <v>195</v>
      </c>
      <c r="C50" s="55" t="s">
        <v>133</v>
      </c>
      <c r="D50" s="23">
        <v>0</v>
      </c>
      <c r="E50" s="23">
        <v>0</v>
      </c>
      <c r="F50" s="23">
        <v>10</v>
      </c>
      <c r="G50" s="23">
        <v>11</v>
      </c>
      <c r="H50" s="23">
        <v>33</v>
      </c>
      <c r="I50" s="42">
        <f t="shared" si="9"/>
        <v>54</v>
      </c>
      <c r="J50" s="23">
        <f t="shared" si="0"/>
        <v>0</v>
      </c>
      <c r="K50" s="23">
        <f t="shared" si="8"/>
        <v>20</v>
      </c>
      <c r="L50" s="23">
        <f t="shared" si="2"/>
        <v>33</v>
      </c>
      <c r="M50" s="23">
        <f t="shared" si="3"/>
        <v>132</v>
      </c>
      <c r="N50" s="26">
        <f t="shared" si="4"/>
        <v>185</v>
      </c>
      <c r="O50" s="17">
        <v>0</v>
      </c>
      <c r="P50" s="60"/>
      <c r="Q50" s="27">
        <v>0</v>
      </c>
      <c r="R50" s="28">
        <v>0</v>
      </c>
      <c r="S50" s="27">
        <v>0</v>
      </c>
    </row>
    <row r="51" spans="1:19">
      <c r="A51" s="61"/>
      <c r="B51" s="70" t="s">
        <v>142</v>
      </c>
      <c r="C51" s="71"/>
      <c r="D51" s="11">
        <f>SUM(D46:D50)</f>
        <v>0</v>
      </c>
      <c r="E51" s="11">
        <f>SUM(E46:E50)</f>
        <v>9</v>
      </c>
      <c r="F51" s="11">
        <f>SUM(F46:F50)</f>
        <v>37</v>
      </c>
      <c r="G51" s="11">
        <f>SUM(G46:G50)</f>
        <v>125</v>
      </c>
      <c r="H51" s="11">
        <f>SUM(H46:H50)</f>
        <v>177</v>
      </c>
      <c r="I51" s="10">
        <f t="shared" si="9"/>
        <v>348</v>
      </c>
      <c r="J51" s="24">
        <f t="shared" si="0"/>
        <v>9</v>
      </c>
      <c r="K51" s="24">
        <f t="shared" si="8"/>
        <v>74</v>
      </c>
      <c r="L51" s="24">
        <f t="shared" si="2"/>
        <v>375</v>
      </c>
      <c r="M51" s="24">
        <f t="shared" si="3"/>
        <v>708</v>
      </c>
      <c r="N51" s="19">
        <f t="shared" si="4"/>
        <v>1166</v>
      </c>
      <c r="O51" s="16">
        <f t="shared" si="5"/>
        <v>3.3505747126436782</v>
      </c>
      <c r="P51" s="60"/>
      <c r="Q51" s="33">
        <v>0</v>
      </c>
      <c r="R51" s="33">
        <v>1</v>
      </c>
      <c r="S51" s="33">
        <v>0</v>
      </c>
    </row>
    <row r="52" spans="1:19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9"/>
    </row>
    <row r="53" spans="1:19" ht="25.5" customHeight="1">
      <c r="A53" s="69" t="s">
        <v>25</v>
      </c>
      <c r="B53" s="47" t="s">
        <v>292</v>
      </c>
      <c r="C53" s="55" t="s">
        <v>26</v>
      </c>
      <c r="D53" s="23">
        <v>4</v>
      </c>
      <c r="E53" s="23">
        <v>0</v>
      </c>
      <c r="F53" s="23">
        <v>12</v>
      </c>
      <c r="G53" s="23">
        <v>75</v>
      </c>
      <c r="H53" s="23">
        <v>95</v>
      </c>
      <c r="I53" s="42">
        <f>SUM(D53:H53)</f>
        <v>186</v>
      </c>
      <c r="J53" s="23">
        <f t="shared" si="0"/>
        <v>0</v>
      </c>
      <c r="K53" s="23">
        <f t="shared" si="8"/>
        <v>24</v>
      </c>
      <c r="L53" s="23">
        <f t="shared" si="2"/>
        <v>225</v>
      </c>
      <c r="M53" s="23">
        <f t="shared" si="3"/>
        <v>380</v>
      </c>
      <c r="N53" s="26">
        <f t="shared" si="4"/>
        <v>629</v>
      </c>
      <c r="O53" s="17">
        <f t="shared" si="5"/>
        <v>3.381720430107527</v>
      </c>
      <c r="P53" s="60">
        <f>SQRT((((1-O54)^2)*E54+((2-O54)^2)*F54+((3-O54)^2)*G54+((4-O54)^2)*H54)/I54)</f>
        <v>0.6141421028895574</v>
      </c>
      <c r="Q53" s="27">
        <v>0</v>
      </c>
      <c r="R53" s="28">
        <v>2</v>
      </c>
      <c r="S53" s="27">
        <v>1</v>
      </c>
    </row>
    <row r="54" spans="1:19" ht="18" customHeight="1">
      <c r="A54" s="69"/>
      <c r="B54" s="70" t="s">
        <v>142</v>
      </c>
      <c r="C54" s="71"/>
      <c r="D54" s="9">
        <f>SUM(D53)</f>
        <v>4</v>
      </c>
      <c r="E54" s="9">
        <f>SUM(E53)</f>
        <v>0</v>
      </c>
      <c r="F54" s="9">
        <f>SUM(F53)</f>
        <v>12</v>
      </c>
      <c r="G54" s="9">
        <f>SUM(G53)</f>
        <v>75</v>
      </c>
      <c r="H54" s="9">
        <f>SUM(H53)</f>
        <v>95</v>
      </c>
      <c r="I54" s="9">
        <f>SUM(D54:H54)</f>
        <v>186</v>
      </c>
      <c r="J54" s="24">
        <f t="shared" si="0"/>
        <v>0</v>
      </c>
      <c r="K54" s="24">
        <f t="shared" si="8"/>
        <v>24</v>
      </c>
      <c r="L54" s="24">
        <f t="shared" si="2"/>
        <v>225</v>
      </c>
      <c r="M54" s="24">
        <f t="shared" si="3"/>
        <v>380</v>
      </c>
      <c r="N54" s="19">
        <f t="shared" si="4"/>
        <v>629</v>
      </c>
      <c r="O54" s="16">
        <f t="shared" si="5"/>
        <v>3.381720430107527</v>
      </c>
      <c r="P54" s="60"/>
      <c r="Q54" s="33">
        <f>SUM(Q53)</f>
        <v>0</v>
      </c>
      <c r="R54" s="33">
        <f>SUM(R53)</f>
        <v>2</v>
      </c>
      <c r="S54" s="33">
        <f>SUM(S53)</f>
        <v>1</v>
      </c>
    </row>
    <row r="55" spans="1:19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9"/>
    </row>
    <row r="56" spans="1:19" ht="24" customHeight="1">
      <c r="A56" s="72" t="s">
        <v>27</v>
      </c>
      <c r="B56" s="6" t="s">
        <v>196</v>
      </c>
      <c r="C56" s="55" t="s">
        <v>28</v>
      </c>
      <c r="D56" s="23">
        <v>2</v>
      </c>
      <c r="E56" s="23">
        <v>0</v>
      </c>
      <c r="F56" s="23">
        <v>2</v>
      </c>
      <c r="G56" s="23">
        <v>36</v>
      </c>
      <c r="H56" s="23">
        <v>32</v>
      </c>
      <c r="I56" s="42">
        <f>SUM(E56:H56)</f>
        <v>70</v>
      </c>
      <c r="J56" s="23">
        <f t="shared" si="0"/>
        <v>0</v>
      </c>
      <c r="K56" s="23">
        <f t="shared" si="8"/>
        <v>4</v>
      </c>
      <c r="L56" s="23">
        <f t="shared" si="2"/>
        <v>108</v>
      </c>
      <c r="M56" s="23">
        <f t="shared" si="3"/>
        <v>128</v>
      </c>
      <c r="N56" s="26">
        <f t="shared" si="4"/>
        <v>240</v>
      </c>
      <c r="O56" s="17">
        <f t="shared" si="5"/>
        <v>3.4285714285714284</v>
      </c>
      <c r="P56" s="60">
        <f>SQRT((((1-O58)^2)*E58+((2-O58)^2)*F58+((3-O58)^2)*G58+((4-O58)^2)*H58)/I58)</f>
        <v>0.61288724022512431</v>
      </c>
      <c r="Q56" s="27">
        <v>2</v>
      </c>
      <c r="R56" s="28">
        <v>1</v>
      </c>
      <c r="S56" s="27">
        <v>0</v>
      </c>
    </row>
    <row r="57" spans="1:19" ht="26.25" customHeight="1">
      <c r="A57" s="72"/>
      <c r="B57" s="6" t="s">
        <v>197</v>
      </c>
      <c r="C57" s="55" t="s">
        <v>29</v>
      </c>
      <c r="D57" s="23">
        <v>27</v>
      </c>
      <c r="E57" s="23">
        <v>1</v>
      </c>
      <c r="F57" s="23">
        <v>16</v>
      </c>
      <c r="G57" s="23">
        <v>107</v>
      </c>
      <c r="H57" s="23">
        <v>131</v>
      </c>
      <c r="I57" s="42">
        <f>SUM(E57:H57)</f>
        <v>255</v>
      </c>
      <c r="J57" s="23">
        <f t="shared" si="0"/>
        <v>1</v>
      </c>
      <c r="K57" s="23">
        <f t="shared" si="8"/>
        <v>32</v>
      </c>
      <c r="L57" s="23">
        <f t="shared" si="2"/>
        <v>321</v>
      </c>
      <c r="M57" s="23">
        <f t="shared" si="3"/>
        <v>524</v>
      </c>
      <c r="N57" s="26">
        <f t="shared" si="4"/>
        <v>878</v>
      </c>
      <c r="O57" s="17">
        <f t="shared" si="5"/>
        <v>3.443137254901961</v>
      </c>
      <c r="P57" s="60"/>
      <c r="Q57" s="27">
        <v>0</v>
      </c>
      <c r="R57" s="28">
        <v>7</v>
      </c>
      <c r="S57" s="27">
        <v>0</v>
      </c>
    </row>
    <row r="58" spans="1:19" ht="18" customHeight="1">
      <c r="A58" s="72"/>
      <c r="B58" s="70" t="s">
        <v>142</v>
      </c>
      <c r="C58" s="71"/>
      <c r="D58" s="9"/>
      <c r="E58" s="9">
        <f>SUM(E56:E57)</f>
        <v>1</v>
      </c>
      <c r="F58" s="9">
        <f>SUM(F56:F57)</f>
        <v>18</v>
      </c>
      <c r="G58" s="9">
        <f>SUM(G56:G57)</f>
        <v>143</v>
      </c>
      <c r="H58" s="9">
        <f>SUM(H56:H57)</f>
        <v>163</v>
      </c>
      <c r="I58" s="9">
        <f>SUM(E58:H58)</f>
        <v>325</v>
      </c>
      <c r="J58" s="24">
        <f t="shared" si="0"/>
        <v>1</v>
      </c>
      <c r="K58" s="24">
        <f t="shared" si="8"/>
        <v>36</v>
      </c>
      <c r="L58" s="24">
        <f t="shared" si="2"/>
        <v>429</v>
      </c>
      <c r="M58" s="24">
        <f t="shared" si="3"/>
        <v>652</v>
      </c>
      <c r="N58" s="19">
        <f t="shared" si="4"/>
        <v>1118</v>
      </c>
      <c r="O58" s="16">
        <f t="shared" si="5"/>
        <v>3.44</v>
      </c>
      <c r="P58" s="60"/>
      <c r="Q58" s="33">
        <f>SUM(Q56:Q57)</f>
        <v>2</v>
      </c>
      <c r="R58" s="33">
        <f>SUM(R56:R57)</f>
        <v>8</v>
      </c>
      <c r="S58" s="33">
        <f>SUM(S56:S57)</f>
        <v>0</v>
      </c>
    </row>
    <row r="59" spans="1:19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15" customHeight="1">
      <c r="A60" s="72" t="s">
        <v>30</v>
      </c>
      <c r="B60" s="6" t="s">
        <v>198</v>
      </c>
      <c r="C60" s="55" t="s">
        <v>31</v>
      </c>
      <c r="D60" s="23">
        <v>0</v>
      </c>
      <c r="E60" s="23">
        <v>0</v>
      </c>
      <c r="F60" s="23">
        <v>8</v>
      </c>
      <c r="G60" s="23">
        <v>16</v>
      </c>
      <c r="H60" s="23">
        <v>18</v>
      </c>
      <c r="I60" s="42">
        <f>SUM(E60:H60)</f>
        <v>42</v>
      </c>
      <c r="J60" s="23">
        <f t="shared" si="0"/>
        <v>0</v>
      </c>
      <c r="K60" s="23">
        <f t="shared" si="8"/>
        <v>16</v>
      </c>
      <c r="L60" s="23">
        <f t="shared" si="2"/>
        <v>48</v>
      </c>
      <c r="M60" s="23">
        <f t="shared" si="3"/>
        <v>72</v>
      </c>
      <c r="N60" s="26">
        <f t="shared" si="4"/>
        <v>136</v>
      </c>
      <c r="O60" s="17">
        <f t="shared" si="5"/>
        <v>3.2380952380952381</v>
      </c>
      <c r="P60" s="60">
        <f>SQRT((((1-O62)^2)*E62+((2-O62)^2)*F62+((3-O62)^2)*G62+((4-O62)^2)*H62)/I62)</f>
        <v>0.57200373351658884</v>
      </c>
      <c r="Q60" s="27">
        <v>0</v>
      </c>
      <c r="R60" s="28">
        <v>2</v>
      </c>
      <c r="S60" s="27">
        <v>0</v>
      </c>
    </row>
    <row r="61" spans="1:19" ht="27" customHeight="1">
      <c r="A61" s="72"/>
      <c r="B61" s="6" t="s">
        <v>199</v>
      </c>
      <c r="C61" s="55" t="s">
        <v>162</v>
      </c>
      <c r="D61" s="23">
        <v>0</v>
      </c>
      <c r="E61" s="23">
        <v>0</v>
      </c>
      <c r="F61" s="23">
        <v>0</v>
      </c>
      <c r="G61" s="23">
        <v>12</v>
      </c>
      <c r="H61" s="23">
        <v>42</v>
      </c>
      <c r="I61" s="42">
        <f>SUM(E61:H61)</f>
        <v>54</v>
      </c>
      <c r="J61" s="23">
        <f t="shared" si="0"/>
        <v>0</v>
      </c>
      <c r="K61" s="23">
        <f t="shared" si="8"/>
        <v>0</v>
      </c>
      <c r="L61" s="23">
        <f t="shared" si="2"/>
        <v>36</v>
      </c>
      <c r="M61" s="23">
        <f t="shared" si="3"/>
        <v>168</v>
      </c>
      <c r="N61" s="26">
        <f t="shared" si="4"/>
        <v>204</v>
      </c>
      <c r="O61" s="17">
        <f t="shared" si="5"/>
        <v>3.7777777777777777</v>
      </c>
      <c r="P61" s="60"/>
      <c r="Q61" s="27">
        <v>0</v>
      </c>
      <c r="R61" s="28">
        <v>1</v>
      </c>
      <c r="S61" s="27">
        <v>1</v>
      </c>
    </row>
    <row r="62" spans="1:19" ht="15" customHeight="1">
      <c r="A62" s="72"/>
      <c r="B62" s="6" t="s">
        <v>200</v>
      </c>
      <c r="C62" s="55" t="s">
        <v>32</v>
      </c>
      <c r="D62" s="23">
        <v>14</v>
      </c>
      <c r="E62" s="23">
        <v>0</v>
      </c>
      <c r="F62" s="23">
        <v>8</v>
      </c>
      <c r="G62" s="23">
        <v>90</v>
      </c>
      <c r="H62" s="23">
        <v>68</v>
      </c>
      <c r="I62" s="42">
        <f>SUM(E62:H62)</f>
        <v>166</v>
      </c>
      <c r="J62" s="23">
        <f t="shared" si="0"/>
        <v>0</v>
      </c>
      <c r="K62" s="23">
        <f t="shared" si="8"/>
        <v>16</v>
      </c>
      <c r="L62" s="23">
        <f t="shared" si="2"/>
        <v>270</v>
      </c>
      <c r="M62" s="23">
        <f t="shared" si="3"/>
        <v>272</v>
      </c>
      <c r="N62" s="26">
        <f t="shared" si="4"/>
        <v>558</v>
      </c>
      <c r="O62" s="17">
        <f t="shared" si="5"/>
        <v>3.3614457831325302</v>
      </c>
      <c r="P62" s="60"/>
      <c r="Q62" s="27">
        <v>0</v>
      </c>
      <c r="R62" s="28">
        <v>0</v>
      </c>
      <c r="S62" s="27">
        <v>1</v>
      </c>
    </row>
    <row r="63" spans="1:19">
      <c r="A63" s="72"/>
      <c r="B63" s="70" t="s">
        <v>142</v>
      </c>
      <c r="C63" s="71"/>
      <c r="D63" s="9">
        <f>SUM(D60:D62)</f>
        <v>14</v>
      </c>
      <c r="E63" s="9">
        <f>SUM(E60:E62)</f>
        <v>0</v>
      </c>
      <c r="F63" s="9">
        <f>SUM(F60:F62)</f>
        <v>16</v>
      </c>
      <c r="G63" s="9">
        <f>SUM(G60:G62)</f>
        <v>118</v>
      </c>
      <c r="H63" s="9">
        <f>SUM(H60:H62)</f>
        <v>128</v>
      </c>
      <c r="I63" s="9">
        <f>SUM(E63:H63)</f>
        <v>262</v>
      </c>
      <c r="J63" s="24">
        <f t="shared" si="0"/>
        <v>0</v>
      </c>
      <c r="K63" s="24">
        <f t="shared" si="8"/>
        <v>32</v>
      </c>
      <c r="L63" s="24">
        <f t="shared" si="2"/>
        <v>354</v>
      </c>
      <c r="M63" s="24">
        <f t="shared" si="3"/>
        <v>512</v>
      </c>
      <c r="N63" s="19">
        <f t="shared" si="4"/>
        <v>898</v>
      </c>
      <c r="O63" s="16">
        <f t="shared" si="5"/>
        <v>3.4274809160305342</v>
      </c>
      <c r="P63" s="60"/>
      <c r="Q63" s="33">
        <f>SUM(Q60:Q62)</f>
        <v>0</v>
      </c>
      <c r="R63" s="33">
        <f>SUM(R60:R62)</f>
        <v>3</v>
      </c>
      <c r="S63" s="33">
        <f>SUM(S60:S62)</f>
        <v>2</v>
      </c>
    </row>
    <row r="64" spans="1:19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9"/>
    </row>
    <row r="65" spans="1:19" ht="15" customHeight="1">
      <c r="A65" s="72" t="s">
        <v>149</v>
      </c>
      <c r="B65" s="6" t="s">
        <v>201</v>
      </c>
      <c r="C65" s="55" t="s">
        <v>136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42">
        <f t="shared" ref="I65:I70" si="10">SUM(E65:H65)</f>
        <v>0</v>
      </c>
      <c r="J65" s="23">
        <f t="shared" si="0"/>
        <v>0</v>
      </c>
      <c r="K65" s="23">
        <f t="shared" si="8"/>
        <v>0</v>
      </c>
      <c r="L65" s="23">
        <f t="shared" si="2"/>
        <v>0</v>
      </c>
      <c r="M65" s="23">
        <f t="shared" si="3"/>
        <v>0</v>
      </c>
      <c r="N65" s="26">
        <f t="shared" si="4"/>
        <v>0</v>
      </c>
      <c r="O65" s="17">
        <v>0</v>
      </c>
      <c r="P65" s="60">
        <f>SQRT((((1-O70)^2)*E70+((2-O70)^2)*F70+((3-O70)^2)*G70+((4-O70)^2)*H70)/I70)</f>
        <v>0.75587407910159632</v>
      </c>
      <c r="Q65" s="27">
        <v>0</v>
      </c>
      <c r="R65" s="28">
        <v>0</v>
      </c>
      <c r="S65" s="27">
        <v>0</v>
      </c>
    </row>
    <row r="66" spans="1:19" ht="15" customHeight="1">
      <c r="A66" s="72"/>
      <c r="B66" s="6" t="s">
        <v>202</v>
      </c>
      <c r="C66" s="55" t="s">
        <v>134</v>
      </c>
      <c r="D66" s="23">
        <v>1</v>
      </c>
      <c r="E66" s="23">
        <v>0</v>
      </c>
      <c r="F66" s="23">
        <v>12</v>
      </c>
      <c r="G66" s="23">
        <v>20</v>
      </c>
      <c r="H66" s="23">
        <v>39</v>
      </c>
      <c r="I66" s="42">
        <f t="shared" si="10"/>
        <v>71</v>
      </c>
      <c r="J66" s="23">
        <f t="shared" si="0"/>
        <v>0</v>
      </c>
      <c r="K66" s="23">
        <f t="shared" si="8"/>
        <v>24</v>
      </c>
      <c r="L66" s="23">
        <f t="shared" si="2"/>
        <v>60</v>
      </c>
      <c r="M66" s="23">
        <f t="shared" si="3"/>
        <v>156</v>
      </c>
      <c r="N66" s="26">
        <f t="shared" si="4"/>
        <v>240</v>
      </c>
      <c r="O66" s="17">
        <f t="shared" si="5"/>
        <v>3.380281690140845</v>
      </c>
      <c r="P66" s="60"/>
      <c r="Q66" s="27">
        <v>2</v>
      </c>
      <c r="R66" s="28">
        <v>2</v>
      </c>
      <c r="S66" s="27">
        <v>5</v>
      </c>
    </row>
    <row r="67" spans="1:19" ht="15" customHeight="1">
      <c r="A67" s="72"/>
      <c r="B67" s="6" t="s">
        <v>296</v>
      </c>
      <c r="C67" s="55" t="s">
        <v>295</v>
      </c>
      <c r="D67" s="23">
        <v>0</v>
      </c>
      <c r="E67" s="23">
        <v>0</v>
      </c>
      <c r="F67" s="23">
        <v>0</v>
      </c>
      <c r="G67" s="23">
        <v>0</v>
      </c>
      <c r="H67" s="23">
        <v>6</v>
      </c>
      <c r="I67" s="54">
        <f t="shared" si="10"/>
        <v>6</v>
      </c>
      <c r="J67" s="23">
        <f>E67*1</f>
        <v>0</v>
      </c>
      <c r="K67" s="23">
        <f>F67*2</f>
        <v>0</v>
      </c>
      <c r="L67" s="23">
        <f>G67*3</f>
        <v>0</v>
      </c>
      <c r="M67" s="23">
        <f>H67*4</f>
        <v>24</v>
      </c>
      <c r="N67" s="26">
        <f>SUM(J67:M67)</f>
        <v>24</v>
      </c>
      <c r="O67" s="17">
        <f>N67/I67</f>
        <v>4</v>
      </c>
      <c r="P67" s="60"/>
      <c r="Q67" s="27"/>
      <c r="R67" s="28"/>
      <c r="S67" s="27"/>
    </row>
    <row r="68" spans="1:19" ht="15" customHeight="1">
      <c r="A68" s="72"/>
      <c r="B68" s="6" t="s">
        <v>203</v>
      </c>
      <c r="C68" s="55" t="s">
        <v>135</v>
      </c>
      <c r="D68" s="23">
        <v>0</v>
      </c>
      <c r="E68" s="23">
        <v>0</v>
      </c>
      <c r="F68" s="23">
        <v>2</v>
      </c>
      <c r="G68" s="23">
        <v>4</v>
      </c>
      <c r="H68" s="23">
        <v>0</v>
      </c>
      <c r="I68" s="42">
        <f t="shared" si="10"/>
        <v>6</v>
      </c>
      <c r="J68" s="23">
        <f t="shared" si="0"/>
        <v>0</v>
      </c>
      <c r="K68" s="23">
        <f t="shared" si="8"/>
        <v>4</v>
      </c>
      <c r="L68" s="23">
        <f t="shared" si="2"/>
        <v>12</v>
      </c>
      <c r="M68" s="23">
        <f t="shared" si="3"/>
        <v>0</v>
      </c>
      <c r="N68" s="26">
        <f t="shared" si="4"/>
        <v>16</v>
      </c>
      <c r="O68" s="17">
        <f t="shared" si="5"/>
        <v>2.6666666666666665</v>
      </c>
      <c r="P68" s="60"/>
      <c r="Q68" s="27">
        <v>0</v>
      </c>
      <c r="R68" s="28">
        <v>0</v>
      </c>
      <c r="S68" s="27">
        <v>0</v>
      </c>
    </row>
    <row r="69" spans="1:19" ht="15" customHeight="1">
      <c r="A69" s="72"/>
      <c r="B69" s="6" t="s">
        <v>204</v>
      </c>
      <c r="C69" s="55" t="s">
        <v>137</v>
      </c>
      <c r="D69" s="23"/>
      <c r="E69" s="23"/>
      <c r="F69" s="23"/>
      <c r="G69" s="23"/>
      <c r="H69" s="23"/>
      <c r="I69" s="42">
        <f t="shared" si="10"/>
        <v>0</v>
      </c>
      <c r="J69" s="23">
        <f t="shared" si="0"/>
        <v>0</v>
      </c>
      <c r="K69" s="23">
        <f t="shared" si="8"/>
        <v>0</v>
      </c>
      <c r="L69" s="23">
        <f t="shared" si="2"/>
        <v>0</v>
      </c>
      <c r="M69" s="23">
        <f t="shared" si="3"/>
        <v>0</v>
      </c>
      <c r="N69" s="26">
        <f t="shared" si="4"/>
        <v>0</v>
      </c>
      <c r="O69" s="17">
        <v>0</v>
      </c>
      <c r="P69" s="60"/>
      <c r="Q69" s="27">
        <v>0</v>
      </c>
      <c r="R69" s="28">
        <v>0</v>
      </c>
      <c r="S69" s="27">
        <v>0</v>
      </c>
    </row>
    <row r="70" spans="1:19">
      <c r="A70" s="72"/>
      <c r="B70" s="70" t="s">
        <v>142</v>
      </c>
      <c r="C70" s="71"/>
      <c r="D70" s="11">
        <f>SUM(D65:D69)</f>
        <v>1</v>
      </c>
      <c r="E70" s="11">
        <f>SUM(E65:E69)</f>
        <v>0</v>
      </c>
      <c r="F70" s="11">
        <f>SUM(F65:F69)</f>
        <v>14</v>
      </c>
      <c r="G70" s="11">
        <f>SUM(G65:G69)</f>
        <v>24</v>
      </c>
      <c r="H70" s="11">
        <f>SUM(H65:H69)</f>
        <v>45</v>
      </c>
      <c r="I70" s="10">
        <f t="shared" si="10"/>
        <v>83</v>
      </c>
      <c r="J70" s="24">
        <f t="shared" si="0"/>
        <v>0</v>
      </c>
      <c r="K70" s="24">
        <f t="shared" si="8"/>
        <v>28</v>
      </c>
      <c r="L70" s="24">
        <f t="shared" si="2"/>
        <v>72</v>
      </c>
      <c r="M70" s="24">
        <f t="shared" si="3"/>
        <v>180</v>
      </c>
      <c r="N70" s="19">
        <f t="shared" si="4"/>
        <v>280</v>
      </c>
      <c r="O70" s="16">
        <f t="shared" si="5"/>
        <v>3.3734939759036147</v>
      </c>
      <c r="P70" s="60"/>
      <c r="Q70" s="33">
        <f>SUM(Q65:Q69)</f>
        <v>2</v>
      </c>
      <c r="R70" s="33">
        <f>SUM(R65:R69)</f>
        <v>2</v>
      </c>
      <c r="S70" s="33">
        <f>SUM(S65:S69)</f>
        <v>5</v>
      </c>
    </row>
    <row r="71" spans="1:19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9"/>
    </row>
    <row r="72" spans="1:19" ht="15" customHeight="1">
      <c r="A72" s="72" t="s">
        <v>33</v>
      </c>
      <c r="B72" s="6" t="s">
        <v>205</v>
      </c>
      <c r="C72" s="55" t="s">
        <v>34</v>
      </c>
      <c r="D72" s="23">
        <v>20</v>
      </c>
      <c r="E72" s="23">
        <v>2</v>
      </c>
      <c r="F72" s="23">
        <v>40</v>
      </c>
      <c r="G72" s="23">
        <v>259</v>
      </c>
      <c r="H72" s="23">
        <v>201</v>
      </c>
      <c r="I72" s="42">
        <f>SUM(E72:H72)</f>
        <v>502</v>
      </c>
      <c r="J72" s="23">
        <f t="shared" si="0"/>
        <v>2</v>
      </c>
      <c r="K72" s="23">
        <f t="shared" si="8"/>
        <v>80</v>
      </c>
      <c r="L72" s="23">
        <f t="shared" si="2"/>
        <v>777</v>
      </c>
      <c r="M72" s="23">
        <f t="shared" si="3"/>
        <v>804</v>
      </c>
      <c r="N72" s="26">
        <f t="shared" si="4"/>
        <v>1663</v>
      </c>
      <c r="O72" s="17">
        <f t="shared" si="5"/>
        <v>3.3127490039840639</v>
      </c>
      <c r="P72" s="60">
        <f>SQRT((((1-O74)^2)*E74+((2-O74)^2)*F74+((3-O74)^2)*G74+((4-O74)^2)*H74)/I74)</f>
        <v>0.63434330046392828</v>
      </c>
      <c r="Q72" s="27">
        <v>2</v>
      </c>
      <c r="R72" s="28">
        <v>3</v>
      </c>
      <c r="S72" s="27">
        <v>1</v>
      </c>
    </row>
    <row r="73" spans="1:19" ht="15" customHeight="1">
      <c r="A73" s="72"/>
      <c r="B73" s="6" t="s">
        <v>206</v>
      </c>
      <c r="C73" s="55" t="s">
        <v>35</v>
      </c>
      <c r="D73" s="23">
        <v>0</v>
      </c>
      <c r="E73" s="23">
        <v>0</v>
      </c>
      <c r="F73" s="23">
        <v>9</v>
      </c>
      <c r="G73" s="23">
        <v>46</v>
      </c>
      <c r="H73" s="23">
        <v>101</v>
      </c>
      <c r="I73" s="42">
        <f>SUM(E73:H73)</f>
        <v>156</v>
      </c>
      <c r="J73" s="23">
        <f t="shared" si="0"/>
        <v>0</v>
      </c>
      <c r="K73" s="23">
        <f t="shared" si="8"/>
        <v>18</v>
      </c>
      <c r="L73" s="23">
        <f t="shared" si="2"/>
        <v>138</v>
      </c>
      <c r="M73" s="23">
        <f t="shared" si="3"/>
        <v>404</v>
      </c>
      <c r="N73" s="26">
        <f t="shared" si="4"/>
        <v>560</v>
      </c>
      <c r="O73" s="17">
        <f t="shared" si="5"/>
        <v>3.5897435897435899</v>
      </c>
      <c r="P73" s="60"/>
      <c r="Q73" s="27">
        <v>1</v>
      </c>
      <c r="R73" s="28">
        <v>5</v>
      </c>
      <c r="S73" s="27">
        <v>2</v>
      </c>
    </row>
    <row r="74" spans="1:19">
      <c r="A74" s="72"/>
      <c r="B74" s="70" t="s">
        <v>142</v>
      </c>
      <c r="C74" s="71"/>
      <c r="D74" s="10">
        <f>SUM(D72:D73)</f>
        <v>20</v>
      </c>
      <c r="E74" s="10">
        <f>SUM(E72:E73)</f>
        <v>2</v>
      </c>
      <c r="F74" s="10">
        <f>SUM(F72:F73)</f>
        <v>49</v>
      </c>
      <c r="G74" s="10">
        <f>SUM(G72:G73)</f>
        <v>305</v>
      </c>
      <c r="H74" s="10">
        <f>SUM(H72:H73)</f>
        <v>302</v>
      </c>
      <c r="I74" s="10">
        <f>SUM(E74:H74)</f>
        <v>658</v>
      </c>
      <c r="J74" s="24">
        <f t="shared" si="0"/>
        <v>2</v>
      </c>
      <c r="K74" s="24">
        <f t="shared" si="8"/>
        <v>98</v>
      </c>
      <c r="L74" s="24">
        <f t="shared" si="2"/>
        <v>915</v>
      </c>
      <c r="M74" s="24">
        <f t="shared" si="3"/>
        <v>1208</v>
      </c>
      <c r="N74" s="19">
        <f t="shared" si="4"/>
        <v>2223</v>
      </c>
      <c r="O74" s="16">
        <f t="shared" si="5"/>
        <v>3.3784194528875382</v>
      </c>
      <c r="P74" s="60"/>
      <c r="Q74" s="33">
        <f>SUM(Q72:Q73)</f>
        <v>3</v>
      </c>
      <c r="R74" s="33">
        <f>SUM(R72:R73)</f>
        <v>8</v>
      </c>
      <c r="S74" s="33">
        <f>SUM(S72:S73)</f>
        <v>3</v>
      </c>
    </row>
    <row r="75" spans="1:19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9"/>
    </row>
    <row r="76" spans="1:19" ht="19.5" customHeight="1">
      <c r="A76" s="69" t="s">
        <v>36</v>
      </c>
      <c r="B76" s="47" t="s">
        <v>207</v>
      </c>
      <c r="C76" s="55" t="s">
        <v>37</v>
      </c>
      <c r="D76" s="23">
        <v>106</v>
      </c>
      <c r="E76" s="23">
        <v>1</v>
      </c>
      <c r="F76" s="23">
        <v>3</v>
      </c>
      <c r="G76" s="23">
        <v>154</v>
      </c>
      <c r="H76" s="23">
        <v>300</v>
      </c>
      <c r="I76" s="42">
        <f>SUM(E76:H76)</f>
        <v>458</v>
      </c>
      <c r="J76" s="23">
        <f t="shared" si="0"/>
        <v>1</v>
      </c>
      <c r="K76" s="23">
        <f t="shared" si="8"/>
        <v>6</v>
      </c>
      <c r="L76" s="23">
        <f t="shared" si="2"/>
        <v>462</v>
      </c>
      <c r="M76" s="23">
        <f t="shared" si="3"/>
        <v>1200</v>
      </c>
      <c r="N76" s="26">
        <f t="shared" si="4"/>
        <v>1669</v>
      </c>
      <c r="O76" s="17">
        <f t="shared" si="5"/>
        <v>3.6441048034934496</v>
      </c>
      <c r="P76" s="60">
        <f>SQRT((((1-O78)^2)*E78+((2-O78)^2)*F78+((3-O78)^2)*G78+((4-O78)^2)*H78)/I78)</f>
        <v>0.49416003605525188</v>
      </c>
      <c r="Q76" s="27">
        <v>0</v>
      </c>
      <c r="R76" s="28">
        <v>3</v>
      </c>
      <c r="S76" s="27">
        <v>1</v>
      </c>
    </row>
    <row r="77" spans="1:19" ht="18" customHeight="1">
      <c r="A77" s="69"/>
      <c r="B77" s="47" t="s">
        <v>208</v>
      </c>
      <c r="C77" s="55" t="s">
        <v>38</v>
      </c>
      <c r="D77" s="23">
        <v>0</v>
      </c>
      <c r="E77" s="23">
        <v>0</v>
      </c>
      <c r="F77" s="23">
        <v>0</v>
      </c>
      <c r="G77" s="23">
        <v>15</v>
      </c>
      <c r="H77" s="23">
        <v>63</v>
      </c>
      <c r="I77" s="42">
        <f>SUM(E77:H77)</f>
        <v>78</v>
      </c>
      <c r="J77" s="23">
        <f t="shared" si="0"/>
        <v>0</v>
      </c>
      <c r="K77" s="23">
        <f t="shared" si="8"/>
        <v>0</v>
      </c>
      <c r="L77" s="23">
        <f t="shared" si="2"/>
        <v>45</v>
      </c>
      <c r="M77" s="23">
        <f t="shared" si="3"/>
        <v>252</v>
      </c>
      <c r="N77" s="26">
        <f t="shared" si="4"/>
        <v>297</v>
      </c>
      <c r="O77" s="17">
        <f t="shared" si="5"/>
        <v>3.8076923076923075</v>
      </c>
      <c r="P77" s="60"/>
      <c r="Q77" s="27">
        <v>0</v>
      </c>
      <c r="R77" s="28">
        <v>2</v>
      </c>
      <c r="S77" s="27">
        <v>0</v>
      </c>
    </row>
    <row r="78" spans="1:19">
      <c r="A78" s="69"/>
      <c r="B78" s="70" t="s">
        <v>142</v>
      </c>
      <c r="C78" s="71"/>
      <c r="D78" s="10">
        <f>SUM(D76:D77)</f>
        <v>106</v>
      </c>
      <c r="E78" s="10">
        <f>SUM(E76:E77)</f>
        <v>1</v>
      </c>
      <c r="F78" s="10">
        <f>SUM(F76:F77)</f>
        <v>3</v>
      </c>
      <c r="G78" s="10">
        <f>SUM(G76:G77)</f>
        <v>169</v>
      </c>
      <c r="H78" s="10">
        <f>SUM(H76:H77)</f>
        <v>363</v>
      </c>
      <c r="I78" s="10">
        <f>SUM(E78:H78)</f>
        <v>536</v>
      </c>
      <c r="J78" s="24">
        <f t="shared" ref="J78" si="11">E78*1</f>
        <v>1</v>
      </c>
      <c r="K78" s="24">
        <f t="shared" si="8"/>
        <v>6</v>
      </c>
      <c r="L78" s="24">
        <f t="shared" ref="L78" si="12">G78*3</f>
        <v>507</v>
      </c>
      <c r="M78" s="24">
        <f t="shared" ref="M78" si="13">H78*4</f>
        <v>1452</v>
      </c>
      <c r="N78" s="19">
        <f t="shared" ref="N78" si="14">SUM(J78:M78)</f>
        <v>1966</v>
      </c>
      <c r="O78" s="16">
        <f t="shared" ref="O78" si="15">N78/I78</f>
        <v>3.6679104477611939</v>
      </c>
      <c r="P78" s="60"/>
      <c r="Q78" s="33">
        <f>SUM(Q76:Q77)</f>
        <v>0</v>
      </c>
      <c r="R78" s="33">
        <f>SUM(R76:R77)</f>
        <v>5</v>
      </c>
      <c r="S78" s="33">
        <f>SUM(S76:S77)</f>
        <v>1</v>
      </c>
    </row>
    <row r="79" spans="1:19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9"/>
    </row>
    <row r="80" spans="1:19" ht="17.25" customHeight="1">
      <c r="A80" s="69" t="s">
        <v>154</v>
      </c>
      <c r="B80" s="47" t="s">
        <v>213</v>
      </c>
      <c r="C80" s="55" t="s">
        <v>43</v>
      </c>
      <c r="D80" s="23">
        <v>13</v>
      </c>
      <c r="E80" s="23">
        <v>1</v>
      </c>
      <c r="F80" s="23">
        <v>34</v>
      </c>
      <c r="G80" s="23">
        <v>137</v>
      </c>
      <c r="H80" s="23">
        <v>109</v>
      </c>
      <c r="I80" s="42">
        <f>SUM(E80:H80)</f>
        <v>281</v>
      </c>
      <c r="J80" s="23">
        <f t="shared" ref="J80:J144" si="16">E80*1</f>
        <v>1</v>
      </c>
      <c r="K80" s="23">
        <f t="shared" si="8"/>
        <v>68</v>
      </c>
      <c r="L80" s="23">
        <f t="shared" ref="L80:L81" si="17">G80*3</f>
        <v>411</v>
      </c>
      <c r="M80" s="23">
        <f t="shared" ref="M80:M81" si="18">H80*4</f>
        <v>436</v>
      </c>
      <c r="N80" s="26">
        <f t="shared" ref="N80:N144" si="19">SUM(J80:M80)</f>
        <v>916</v>
      </c>
      <c r="O80" s="17">
        <f t="shared" ref="O80:O144" si="20">N80/I80</f>
        <v>3.2597864768683276</v>
      </c>
      <c r="P80" s="60">
        <f>SQRT((((1-O81)^2)*E81+((2-O81)^2)*F81+((3-O81)^2)*G81+((4-O81)^2)*H81)/I81)</f>
        <v>0.67501308063933607</v>
      </c>
      <c r="Q80" s="27">
        <v>3</v>
      </c>
      <c r="R80" s="28">
        <v>3</v>
      </c>
      <c r="S80" s="27">
        <v>0</v>
      </c>
    </row>
    <row r="81" spans="1:19" ht="15" customHeight="1">
      <c r="A81" s="69"/>
      <c r="B81" s="70" t="s">
        <v>142</v>
      </c>
      <c r="C81" s="71"/>
      <c r="D81" s="10">
        <f>SUM(D80)</f>
        <v>13</v>
      </c>
      <c r="E81" s="10">
        <f>SUM(E80)</f>
        <v>1</v>
      </c>
      <c r="F81" s="10">
        <f>SUM(F80)</f>
        <v>34</v>
      </c>
      <c r="G81" s="10">
        <f>SUM(G80)</f>
        <v>137</v>
      </c>
      <c r="H81" s="10">
        <f>SUM(H80)</f>
        <v>109</v>
      </c>
      <c r="I81" s="10">
        <f>SUM(E81:H81)</f>
        <v>281</v>
      </c>
      <c r="J81" s="24">
        <f t="shared" si="16"/>
        <v>1</v>
      </c>
      <c r="K81" s="24">
        <f t="shared" si="8"/>
        <v>68</v>
      </c>
      <c r="L81" s="24">
        <f t="shared" si="17"/>
        <v>411</v>
      </c>
      <c r="M81" s="24">
        <f t="shared" si="18"/>
        <v>436</v>
      </c>
      <c r="N81" s="19">
        <f t="shared" si="19"/>
        <v>916</v>
      </c>
      <c r="O81" s="16">
        <f t="shared" si="20"/>
        <v>3.2597864768683276</v>
      </c>
      <c r="P81" s="60"/>
      <c r="Q81" s="33">
        <f>SUM(Q80)</f>
        <v>3</v>
      </c>
      <c r="R81" s="33">
        <f>SUM(R80)</f>
        <v>3</v>
      </c>
      <c r="S81" s="33">
        <f>SUM(S80)</f>
        <v>0</v>
      </c>
    </row>
    <row r="82" spans="1:19">
      <c r="A82" s="73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5"/>
    </row>
    <row r="83" spans="1:19" ht="26.25" customHeight="1">
      <c r="A83" s="69" t="s">
        <v>39</v>
      </c>
      <c r="B83" s="47" t="s">
        <v>209</v>
      </c>
      <c r="C83" s="55" t="s">
        <v>163</v>
      </c>
      <c r="D83" s="23">
        <v>2</v>
      </c>
      <c r="E83" s="23">
        <v>0</v>
      </c>
      <c r="F83" s="23">
        <v>2</v>
      </c>
      <c r="G83" s="23">
        <v>14</v>
      </c>
      <c r="H83" s="23">
        <v>24</v>
      </c>
      <c r="I83" s="42">
        <f>SUM(E83:H83)</f>
        <v>40</v>
      </c>
      <c r="J83" s="23">
        <f t="shared" si="16"/>
        <v>0</v>
      </c>
      <c r="K83" s="23">
        <f t="shared" si="8"/>
        <v>4</v>
      </c>
      <c r="L83" s="23">
        <f t="shared" ref="L83:L87" si="21">G83*3</f>
        <v>42</v>
      </c>
      <c r="M83" s="23">
        <f t="shared" ref="M83:M87" si="22">H83*4</f>
        <v>96</v>
      </c>
      <c r="N83" s="26">
        <f t="shared" si="19"/>
        <v>142</v>
      </c>
      <c r="O83" s="17">
        <f t="shared" si="20"/>
        <v>3.55</v>
      </c>
      <c r="P83" s="60">
        <f>SQRT((((1-O87)^2)*E87+((2-O87)^2)*F87+((3-O87)^2)*G87+((4-O87)^2)*H87)/I87)</f>
        <v>0.78082644729231032</v>
      </c>
      <c r="Q83" s="27">
        <v>0</v>
      </c>
      <c r="R83" s="28">
        <v>0</v>
      </c>
      <c r="S83" s="27">
        <v>4</v>
      </c>
    </row>
    <row r="84" spans="1:19" ht="15" customHeight="1">
      <c r="A84" s="69"/>
      <c r="B84" s="47" t="s">
        <v>210</v>
      </c>
      <c r="C84" s="55" t="s">
        <v>40</v>
      </c>
      <c r="D84" s="23">
        <v>7</v>
      </c>
      <c r="E84" s="23">
        <v>10</v>
      </c>
      <c r="F84" s="23">
        <v>39</v>
      </c>
      <c r="G84" s="23">
        <v>111</v>
      </c>
      <c r="H84" s="23">
        <v>115</v>
      </c>
      <c r="I84" s="42">
        <f>SUM(E84:H84)</f>
        <v>275</v>
      </c>
      <c r="J84" s="23">
        <f t="shared" si="16"/>
        <v>10</v>
      </c>
      <c r="K84" s="23">
        <f t="shared" si="8"/>
        <v>78</v>
      </c>
      <c r="L84" s="23">
        <f t="shared" si="21"/>
        <v>333</v>
      </c>
      <c r="M84" s="23">
        <f t="shared" si="22"/>
        <v>460</v>
      </c>
      <c r="N84" s="26">
        <f t="shared" si="19"/>
        <v>881</v>
      </c>
      <c r="O84" s="17">
        <f t="shared" si="20"/>
        <v>3.2036363636363636</v>
      </c>
      <c r="P84" s="60"/>
      <c r="Q84" s="27">
        <v>0</v>
      </c>
      <c r="R84" s="28">
        <v>0</v>
      </c>
      <c r="S84" s="27">
        <v>0</v>
      </c>
    </row>
    <row r="85" spans="1:19" ht="15" customHeight="1">
      <c r="A85" s="69"/>
      <c r="B85" s="47" t="s">
        <v>211</v>
      </c>
      <c r="C85" s="55" t="s">
        <v>41</v>
      </c>
      <c r="D85" s="23">
        <v>0</v>
      </c>
      <c r="E85" s="23">
        <v>5</v>
      </c>
      <c r="F85" s="23">
        <v>7</v>
      </c>
      <c r="G85" s="23">
        <v>23</v>
      </c>
      <c r="H85" s="23">
        <v>25</v>
      </c>
      <c r="I85" s="42">
        <f>SUM(E85:H85)</f>
        <v>60</v>
      </c>
      <c r="J85" s="23">
        <f t="shared" si="16"/>
        <v>5</v>
      </c>
      <c r="K85" s="23">
        <f t="shared" si="8"/>
        <v>14</v>
      </c>
      <c r="L85" s="23">
        <f t="shared" si="21"/>
        <v>69</v>
      </c>
      <c r="M85" s="23">
        <f t="shared" si="22"/>
        <v>100</v>
      </c>
      <c r="N85" s="26">
        <f t="shared" si="19"/>
        <v>188</v>
      </c>
      <c r="O85" s="17">
        <f t="shared" si="20"/>
        <v>3.1333333333333333</v>
      </c>
      <c r="P85" s="60"/>
      <c r="Q85" s="27">
        <v>0</v>
      </c>
      <c r="R85" s="28">
        <v>0</v>
      </c>
      <c r="S85" s="27">
        <v>0</v>
      </c>
    </row>
    <row r="86" spans="1:19" ht="15" customHeight="1">
      <c r="A86" s="69"/>
      <c r="B86" s="47" t="s">
        <v>212</v>
      </c>
      <c r="C86" s="55" t="s">
        <v>42</v>
      </c>
      <c r="D86" s="23">
        <v>9</v>
      </c>
      <c r="E86" s="23">
        <v>0</v>
      </c>
      <c r="F86" s="23">
        <v>9</v>
      </c>
      <c r="G86" s="23">
        <v>52</v>
      </c>
      <c r="H86" s="23">
        <v>68</v>
      </c>
      <c r="I86" s="42">
        <f>SUM(E86:H86)</f>
        <v>129</v>
      </c>
      <c r="J86" s="23">
        <f t="shared" si="16"/>
        <v>0</v>
      </c>
      <c r="K86" s="23">
        <f t="shared" si="8"/>
        <v>18</v>
      </c>
      <c r="L86" s="23">
        <f t="shared" si="21"/>
        <v>156</v>
      </c>
      <c r="M86" s="23">
        <f t="shared" si="22"/>
        <v>272</v>
      </c>
      <c r="N86" s="26">
        <f t="shared" si="19"/>
        <v>446</v>
      </c>
      <c r="O86" s="17">
        <f t="shared" si="20"/>
        <v>3.4573643410852712</v>
      </c>
      <c r="P86" s="60"/>
      <c r="Q86" s="27">
        <v>0</v>
      </c>
      <c r="R86" s="28">
        <v>9</v>
      </c>
      <c r="S86" s="27">
        <v>0</v>
      </c>
    </row>
    <row r="87" spans="1:19">
      <c r="A87" s="69"/>
      <c r="B87" s="70" t="s">
        <v>142</v>
      </c>
      <c r="C87" s="71"/>
      <c r="D87" s="10">
        <f>SUM(D83:D86)</f>
        <v>18</v>
      </c>
      <c r="E87" s="10">
        <f>SUM(E83:E86)</f>
        <v>15</v>
      </c>
      <c r="F87" s="10">
        <f>SUM(F83:F86)</f>
        <v>57</v>
      </c>
      <c r="G87" s="10">
        <f>SUM(G83:G86)</f>
        <v>200</v>
      </c>
      <c r="H87" s="10">
        <f>SUM(H83:H86)</f>
        <v>232</v>
      </c>
      <c r="I87" s="10">
        <f>SUM(E87:H87)</f>
        <v>504</v>
      </c>
      <c r="J87" s="24">
        <f t="shared" si="16"/>
        <v>15</v>
      </c>
      <c r="K87" s="24">
        <f t="shared" si="8"/>
        <v>114</v>
      </c>
      <c r="L87" s="24">
        <f t="shared" si="21"/>
        <v>600</v>
      </c>
      <c r="M87" s="24">
        <f t="shared" si="22"/>
        <v>928</v>
      </c>
      <c r="N87" s="19">
        <f t="shared" si="19"/>
        <v>1657</v>
      </c>
      <c r="O87" s="16">
        <f t="shared" si="20"/>
        <v>3.2876984126984126</v>
      </c>
      <c r="P87" s="60"/>
      <c r="Q87" s="33">
        <f>SUM(Q83:Q86)</f>
        <v>0</v>
      </c>
      <c r="R87" s="33">
        <f>SUM(R83:R86)</f>
        <v>9</v>
      </c>
      <c r="S87" s="33">
        <f>SUM(S83:S86)</f>
        <v>4</v>
      </c>
    </row>
    <row r="88" spans="1:19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9"/>
    </row>
    <row r="89" spans="1:19" ht="15" customHeight="1">
      <c r="A89" s="72" t="s">
        <v>44</v>
      </c>
      <c r="B89" s="6" t="s">
        <v>214</v>
      </c>
      <c r="C89" s="55" t="s">
        <v>45</v>
      </c>
      <c r="D89" s="23">
        <v>11</v>
      </c>
      <c r="E89" s="23">
        <v>6</v>
      </c>
      <c r="F89" s="23">
        <v>12</v>
      </c>
      <c r="G89" s="23">
        <v>55</v>
      </c>
      <c r="H89" s="23">
        <v>120</v>
      </c>
      <c r="I89" s="42">
        <f>SUM(E89:H89)</f>
        <v>193</v>
      </c>
      <c r="J89" s="23">
        <f t="shared" si="16"/>
        <v>6</v>
      </c>
      <c r="K89" s="23">
        <f t="shared" si="8"/>
        <v>24</v>
      </c>
      <c r="L89" s="23">
        <f t="shared" ref="L89:L92" si="23">G89*3</f>
        <v>165</v>
      </c>
      <c r="M89" s="23">
        <f t="shared" ref="M89:M92" si="24">H89*4</f>
        <v>480</v>
      </c>
      <c r="N89" s="26">
        <f t="shared" si="19"/>
        <v>675</v>
      </c>
      <c r="O89" s="17">
        <f t="shared" si="20"/>
        <v>3.4974093264248705</v>
      </c>
      <c r="P89" s="60">
        <f>SQRT((((1-O92)^2)*E92+((2-O92)^2)*F92+((3-O92)^2)*G92+((4-O92)^2)*H92)/I92)</f>
        <v>0.73206316724635756</v>
      </c>
      <c r="Q89" s="27">
        <v>2</v>
      </c>
      <c r="R89" s="28">
        <v>5</v>
      </c>
      <c r="S89" s="27">
        <v>2</v>
      </c>
    </row>
    <row r="90" spans="1:19" ht="15" customHeight="1">
      <c r="A90" s="72"/>
      <c r="B90" s="6" t="s">
        <v>215</v>
      </c>
      <c r="C90" s="55" t="s">
        <v>46</v>
      </c>
      <c r="D90" s="23">
        <v>19</v>
      </c>
      <c r="E90" s="23">
        <v>12</v>
      </c>
      <c r="F90" s="23">
        <v>21</v>
      </c>
      <c r="G90" s="23">
        <v>130</v>
      </c>
      <c r="H90" s="23">
        <v>130</v>
      </c>
      <c r="I90" s="42">
        <f>SUM(E90:H90)</f>
        <v>293</v>
      </c>
      <c r="J90" s="23">
        <f t="shared" si="16"/>
        <v>12</v>
      </c>
      <c r="K90" s="23">
        <f t="shared" si="8"/>
        <v>42</v>
      </c>
      <c r="L90" s="23">
        <f t="shared" si="23"/>
        <v>390</v>
      </c>
      <c r="M90" s="23">
        <f t="shared" si="24"/>
        <v>520</v>
      </c>
      <c r="N90" s="26">
        <f t="shared" si="19"/>
        <v>964</v>
      </c>
      <c r="O90" s="17">
        <f t="shared" si="20"/>
        <v>3.2901023890784984</v>
      </c>
      <c r="P90" s="60"/>
      <c r="Q90" s="27">
        <v>2</v>
      </c>
      <c r="R90" s="28">
        <v>2</v>
      </c>
      <c r="S90" s="27">
        <v>10</v>
      </c>
    </row>
    <row r="91" spans="1:19" ht="15" customHeight="1">
      <c r="A91" s="72"/>
      <c r="B91" s="6" t="s">
        <v>216</v>
      </c>
      <c r="C91" s="55" t="s">
        <v>47</v>
      </c>
      <c r="D91" s="23">
        <v>54</v>
      </c>
      <c r="E91" s="23">
        <v>5</v>
      </c>
      <c r="F91" s="23">
        <v>21</v>
      </c>
      <c r="G91" s="23">
        <v>120</v>
      </c>
      <c r="H91" s="23">
        <v>214</v>
      </c>
      <c r="I91" s="42">
        <f>SUM(E91:H91)</f>
        <v>360</v>
      </c>
      <c r="J91" s="23">
        <f t="shared" si="16"/>
        <v>5</v>
      </c>
      <c r="K91" s="23">
        <f t="shared" si="8"/>
        <v>42</v>
      </c>
      <c r="L91" s="23">
        <f t="shared" si="23"/>
        <v>360</v>
      </c>
      <c r="M91" s="23">
        <f t="shared" si="24"/>
        <v>856</v>
      </c>
      <c r="N91" s="26">
        <f t="shared" si="19"/>
        <v>1263</v>
      </c>
      <c r="O91" s="17">
        <f t="shared" si="20"/>
        <v>3.5083333333333333</v>
      </c>
      <c r="P91" s="60"/>
      <c r="Q91" s="27">
        <v>0</v>
      </c>
      <c r="R91" s="28">
        <v>1</v>
      </c>
      <c r="S91" s="27">
        <v>0</v>
      </c>
    </row>
    <row r="92" spans="1:19">
      <c r="A92" s="72"/>
      <c r="B92" s="70" t="s">
        <v>142</v>
      </c>
      <c r="C92" s="71"/>
      <c r="D92" s="10">
        <f>SUM(D89:D91)</f>
        <v>84</v>
      </c>
      <c r="E92" s="10">
        <f>SUM(E89:E91)</f>
        <v>23</v>
      </c>
      <c r="F92" s="10">
        <f>SUM(F89:F91)</f>
        <v>54</v>
      </c>
      <c r="G92" s="10">
        <f>SUM(G89:G91)</f>
        <v>305</v>
      </c>
      <c r="H92" s="10">
        <f>SUM(H89:H91)</f>
        <v>464</v>
      </c>
      <c r="I92" s="10">
        <f>SUM(E92:H92)</f>
        <v>846</v>
      </c>
      <c r="J92" s="24">
        <f t="shared" si="16"/>
        <v>23</v>
      </c>
      <c r="K92" s="24">
        <f t="shared" si="8"/>
        <v>108</v>
      </c>
      <c r="L92" s="24">
        <f t="shared" si="23"/>
        <v>915</v>
      </c>
      <c r="M92" s="24">
        <f t="shared" si="24"/>
        <v>1856</v>
      </c>
      <c r="N92" s="19">
        <f t="shared" si="19"/>
        <v>2902</v>
      </c>
      <c r="O92" s="16">
        <f t="shared" si="20"/>
        <v>3.4302600472813238</v>
      </c>
      <c r="P92" s="60"/>
      <c r="Q92" s="33">
        <f>SUM(Q89:Q91)</f>
        <v>4</v>
      </c>
      <c r="R92" s="33">
        <f>SUM(R89:R91)</f>
        <v>8</v>
      </c>
      <c r="S92" s="33">
        <f>SUM(S89:S91)</f>
        <v>12</v>
      </c>
    </row>
    <row r="93" spans="1:19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9"/>
    </row>
    <row r="94" spans="1:19" ht="15" customHeight="1">
      <c r="A94" s="69" t="s">
        <v>48</v>
      </c>
      <c r="B94" s="47" t="s">
        <v>217</v>
      </c>
      <c r="C94" s="55" t="s">
        <v>49</v>
      </c>
      <c r="D94" s="23">
        <v>2</v>
      </c>
      <c r="E94" s="23">
        <v>0</v>
      </c>
      <c r="F94" s="23">
        <v>3</v>
      </c>
      <c r="G94" s="23">
        <v>19</v>
      </c>
      <c r="H94" s="23">
        <v>54</v>
      </c>
      <c r="I94" s="7">
        <f t="shared" ref="I94:I99" si="25">SUM(E94:H94)</f>
        <v>76</v>
      </c>
      <c r="J94" s="23">
        <f t="shared" si="16"/>
        <v>0</v>
      </c>
      <c r="K94" s="23">
        <f t="shared" si="8"/>
        <v>6</v>
      </c>
      <c r="L94" s="23">
        <f t="shared" ref="L94:L99" si="26">G94*3</f>
        <v>57</v>
      </c>
      <c r="M94" s="23">
        <f t="shared" ref="M94:M99" si="27">H94*4</f>
        <v>216</v>
      </c>
      <c r="N94" s="26">
        <f t="shared" si="19"/>
        <v>279</v>
      </c>
      <c r="O94" s="17">
        <f t="shared" si="20"/>
        <v>3.6710526315789473</v>
      </c>
      <c r="P94" s="60">
        <f>SQRT((((1-O99)^2)*E99+((2-O99)^2)*F99+((3-O99)^2)*G99+((4-O99)^2)*H99)/I99)</f>
        <v>0.65718435468418346</v>
      </c>
      <c r="Q94" s="27">
        <v>0</v>
      </c>
      <c r="R94" s="28">
        <v>2</v>
      </c>
      <c r="S94" s="27">
        <v>1</v>
      </c>
    </row>
    <row r="95" spans="1:19" ht="15" customHeight="1">
      <c r="A95" s="69"/>
      <c r="B95" s="47" t="s">
        <v>218</v>
      </c>
      <c r="C95" s="55" t="s">
        <v>52</v>
      </c>
      <c r="D95" s="23">
        <v>7</v>
      </c>
      <c r="E95" s="23">
        <v>1</v>
      </c>
      <c r="F95" s="23">
        <v>26</v>
      </c>
      <c r="G95" s="23">
        <v>112</v>
      </c>
      <c r="H95" s="23">
        <v>250</v>
      </c>
      <c r="I95" s="7">
        <f t="shared" si="25"/>
        <v>389</v>
      </c>
      <c r="J95" s="23">
        <f t="shared" si="16"/>
        <v>1</v>
      </c>
      <c r="K95" s="23">
        <f t="shared" si="8"/>
        <v>52</v>
      </c>
      <c r="L95" s="23">
        <f t="shared" si="26"/>
        <v>336</v>
      </c>
      <c r="M95" s="23">
        <f t="shared" si="27"/>
        <v>1000</v>
      </c>
      <c r="N95" s="26">
        <f t="shared" si="19"/>
        <v>1389</v>
      </c>
      <c r="O95" s="17">
        <f t="shared" si="20"/>
        <v>3.5706940874035991</v>
      </c>
      <c r="P95" s="60"/>
      <c r="Q95" s="27">
        <v>0</v>
      </c>
      <c r="R95" s="28">
        <v>3</v>
      </c>
      <c r="S95" s="27">
        <v>3</v>
      </c>
    </row>
    <row r="96" spans="1:19" ht="15" customHeight="1">
      <c r="A96" s="69"/>
      <c r="B96" s="47" t="s">
        <v>219</v>
      </c>
      <c r="C96" s="55" t="s">
        <v>50</v>
      </c>
      <c r="D96" s="23">
        <v>1</v>
      </c>
      <c r="E96" s="23">
        <v>0</v>
      </c>
      <c r="F96" s="23">
        <v>3</v>
      </c>
      <c r="G96" s="23">
        <v>16</v>
      </c>
      <c r="H96" s="23">
        <v>46</v>
      </c>
      <c r="I96" s="7">
        <f t="shared" si="25"/>
        <v>65</v>
      </c>
      <c r="J96" s="23">
        <f t="shared" si="16"/>
        <v>0</v>
      </c>
      <c r="K96" s="23">
        <f t="shared" si="8"/>
        <v>6</v>
      </c>
      <c r="L96" s="23">
        <f t="shared" si="26"/>
        <v>48</v>
      </c>
      <c r="M96" s="23">
        <f t="shared" si="27"/>
        <v>184</v>
      </c>
      <c r="N96" s="26">
        <f t="shared" si="19"/>
        <v>238</v>
      </c>
      <c r="O96" s="17">
        <f t="shared" si="20"/>
        <v>3.6615384615384614</v>
      </c>
      <c r="P96" s="60"/>
      <c r="Q96" s="27">
        <v>1</v>
      </c>
      <c r="R96" s="28">
        <v>0</v>
      </c>
      <c r="S96" s="27">
        <v>0</v>
      </c>
    </row>
    <row r="97" spans="1:19" ht="17.25" customHeight="1">
      <c r="A97" s="69"/>
      <c r="B97" s="47" t="s">
        <v>220</v>
      </c>
      <c r="C97" s="55" t="s">
        <v>51</v>
      </c>
      <c r="D97" s="23">
        <v>12</v>
      </c>
      <c r="E97" s="23">
        <v>8</v>
      </c>
      <c r="F97" s="23">
        <v>27</v>
      </c>
      <c r="G97" s="23">
        <v>101</v>
      </c>
      <c r="H97" s="23">
        <v>200</v>
      </c>
      <c r="I97" s="7">
        <f t="shared" si="25"/>
        <v>336</v>
      </c>
      <c r="J97" s="23">
        <f t="shared" si="16"/>
        <v>8</v>
      </c>
      <c r="K97" s="23">
        <f t="shared" si="8"/>
        <v>54</v>
      </c>
      <c r="L97" s="23">
        <f t="shared" si="26"/>
        <v>303</v>
      </c>
      <c r="M97" s="23">
        <f t="shared" si="27"/>
        <v>800</v>
      </c>
      <c r="N97" s="26">
        <f t="shared" si="19"/>
        <v>1165</v>
      </c>
      <c r="O97" s="17">
        <f t="shared" si="20"/>
        <v>3.4672619047619047</v>
      </c>
      <c r="P97" s="60"/>
      <c r="Q97" s="27">
        <v>2</v>
      </c>
      <c r="R97" s="28">
        <v>3</v>
      </c>
      <c r="S97" s="27">
        <v>0</v>
      </c>
    </row>
    <row r="98" spans="1:19" ht="15" customHeight="1">
      <c r="A98" s="69"/>
      <c r="B98" s="47" t="s">
        <v>221</v>
      </c>
      <c r="C98" s="55" t="s">
        <v>53</v>
      </c>
      <c r="D98" s="23">
        <v>8</v>
      </c>
      <c r="E98" s="23">
        <v>0</v>
      </c>
      <c r="F98" s="23">
        <v>3</v>
      </c>
      <c r="G98" s="23">
        <v>24</v>
      </c>
      <c r="H98" s="23">
        <v>67</v>
      </c>
      <c r="I98" s="7">
        <f t="shared" si="25"/>
        <v>94</v>
      </c>
      <c r="J98" s="23">
        <f t="shared" si="16"/>
        <v>0</v>
      </c>
      <c r="K98" s="23">
        <f t="shared" si="8"/>
        <v>6</v>
      </c>
      <c r="L98" s="23">
        <f t="shared" si="26"/>
        <v>72</v>
      </c>
      <c r="M98" s="23">
        <f t="shared" si="27"/>
        <v>268</v>
      </c>
      <c r="N98" s="26">
        <f t="shared" si="19"/>
        <v>346</v>
      </c>
      <c r="O98" s="17">
        <f t="shared" si="20"/>
        <v>3.6808510638297873</v>
      </c>
      <c r="P98" s="60"/>
      <c r="Q98" s="27">
        <v>3</v>
      </c>
      <c r="R98" s="28">
        <v>0</v>
      </c>
      <c r="S98" s="27">
        <v>0</v>
      </c>
    </row>
    <row r="99" spans="1:19">
      <c r="A99" s="69"/>
      <c r="B99" s="70" t="s">
        <v>142</v>
      </c>
      <c r="C99" s="71"/>
      <c r="D99" s="10">
        <f>SUM(D94:D98)</f>
        <v>30</v>
      </c>
      <c r="E99" s="10">
        <f>SUM(E94:E98)</f>
        <v>9</v>
      </c>
      <c r="F99" s="10">
        <f>SUM(F94:F98)</f>
        <v>62</v>
      </c>
      <c r="G99" s="10">
        <f>SUM(G94:G98)</f>
        <v>272</v>
      </c>
      <c r="H99" s="10">
        <f>SUM(H94:H98)</f>
        <v>617</v>
      </c>
      <c r="I99" s="10">
        <f t="shared" si="25"/>
        <v>960</v>
      </c>
      <c r="J99" s="24">
        <f t="shared" si="16"/>
        <v>9</v>
      </c>
      <c r="K99" s="24">
        <f t="shared" si="8"/>
        <v>124</v>
      </c>
      <c r="L99" s="24">
        <f t="shared" si="26"/>
        <v>816</v>
      </c>
      <c r="M99" s="24">
        <f t="shared" si="27"/>
        <v>2468</v>
      </c>
      <c r="N99" s="19">
        <f t="shared" si="19"/>
        <v>3417</v>
      </c>
      <c r="O99" s="16">
        <f t="shared" si="20"/>
        <v>3.5593750000000002</v>
      </c>
      <c r="P99" s="60"/>
      <c r="Q99" s="33">
        <f>SUM(Q94:Q98)</f>
        <v>6</v>
      </c>
      <c r="R99" s="33">
        <f>SUM(R94:R98)</f>
        <v>8</v>
      </c>
      <c r="S99" s="33">
        <f>SUM(S94:S98)</f>
        <v>4</v>
      </c>
    </row>
    <row r="100" spans="1:19">
      <c r="A100" s="57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9"/>
    </row>
    <row r="101" spans="1:19" ht="15" customHeight="1">
      <c r="A101" s="72" t="s">
        <v>54</v>
      </c>
      <c r="B101" s="6" t="s">
        <v>222</v>
      </c>
      <c r="C101" s="55" t="s">
        <v>55</v>
      </c>
      <c r="D101" s="23">
        <v>0</v>
      </c>
      <c r="E101" s="23">
        <v>0</v>
      </c>
      <c r="F101" s="23">
        <v>42</v>
      </c>
      <c r="G101" s="23">
        <v>103</v>
      </c>
      <c r="H101" s="23">
        <v>107</v>
      </c>
      <c r="I101" s="42">
        <f t="shared" ref="I101:I106" si="28">SUM(E101:H101)</f>
        <v>252</v>
      </c>
      <c r="J101" s="23">
        <f t="shared" si="16"/>
        <v>0</v>
      </c>
      <c r="K101" s="23">
        <f t="shared" si="8"/>
        <v>84</v>
      </c>
      <c r="L101" s="23">
        <f t="shared" ref="L101:L106" si="29">G101*3</f>
        <v>309</v>
      </c>
      <c r="M101" s="23">
        <f t="shared" ref="M101:M106" si="30">H101*4</f>
        <v>428</v>
      </c>
      <c r="N101" s="26">
        <f t="shared" si="19"/>
        <v>821</v>
      </c>
      <c r="O101" s="17">
        <f t="shared" si="20"/>
        <v>3.2579365079365079</v>
      </c>
      <c r="P101" s="60">
        <f>SQRT((((1-O106)^2)*E106+((2-O106)^2)*F106+((3-O106)^2)*G106+((4-O106)^2)*H106)/I106)</f>
        <v>0.69254447426979304</v>
      </c>
      <c r="Q101" s="27">
        <v>2</v>
      </c>
      <c r="R101" s="28">
        <v>0</v>
      </c>
      <c r="S101" s="27">
        <v>0</v>
      </c>
    </row>
    <row r="102" spans="1:19" ht="15" customHeight="1">
      <c r="A102" s="72"/>
      <c r="B102" s="6" t="s">
        <v>223</v>
      </c>
      <c r="C102" s="55" t="s">
        <v>56</v>
      </c>
      <c r="D102" s="23">
        <v>3</v>
      </c>
      <c r="E102" s="23">
        <v>0</v>
      </c>
      <c r="F102" s="23">
        <v>18</v>
      </c>
      <c r="G102" s="23">
        <v>13</v>
      </c>
      <c r="H102" s="23">
        <v>26</v>
      </c>
      <c r="I102" s="42">
        <f t="shared" si="28"/>
        <v>57</v>
      </c>
      <c r="J102" s="23">
        <f t="shared" si="16"/>
        <v>0</v>
      </c>
      <c r="K102" s="23">
        <f t="shared" si="8"/>
        <v>36</v>
      </c>
      <c r="L102" s="23">
        <f t="shared" si="29"/>
        <v>39</v>
      </c>
      <c r="M102" s="23">
        <f t="shared" si="30"/>
        <v>104</v>
      </c>
      <c r="N102" s="26">
        <f t="shared" si="19"/>
        <v>179</v>
      </c>
      <c r="O102" s="17">
        <f t="shared" si="20"/>
        <v>3.1403508771929824</v>
      </c>
      <c r="P102" s="60"/>
      <c r="Q102" s="27">
        <v>0</v>
      </c>
      <c r="R102" s="28">
        <v>0</v>
      </c>
      <c r="S102" s="27">
        <v>0</v>
      </c>
    </row>
    <row r="103" spans="1:19" ht="15" customHeight="1">
      <c r="A103" s="72"/>
      <c r="B103" s="6" t="s">
        <v>224</v>
      </c>
      <c r="C103" s="55" t="s">
        <v>57</v>
      </c>
      <c r="D103" s="23">
        <v>50</v>
      </c>
      <c r="E103" s="23">
        <v>8</v>
      </c>
      <c r="F103" s="23">
        <v>28</v>
      </c>
      <c r="G103" s="23">
        <v>128</v>
      </c>
      <c r="H103" s="23">
        <v>170</v>
      </c>
      <c r="I103" s="42">
        <f t="shared" si="28"/>
        <v>334</v>
      </c>
      <c r="J103" s="23">
        <f t="shared" si="16"/>
        <v>8</v>
      </c>
      <c r="K103" s="23">
        <f t="shared" si="8"/>
        <v>56</v>
      </c>
      <c r="L103" s="23">
        <f t="shared" si="29"/>
        <v>384</v>
      </c>
      <c r="M103" s="23">
        <f t="shared" si="30"/>
        <v>680</v>
      </c>
      <c r="N103" s="26">
        <f t="shared" si="19"/>
        <v>1128</v>
      </c>
      <c r="O103" s="17">
        <f t="shared" si="20"/>
        <v>3.3772455089820359</v>
      </c>
      <c r="P103" s="60"/>
      <c r="Q103" s="27">
        <v>0</v>
      </c>
      <c r="R103" s="28">
        <v>0</v>
      </c>
      <c r="S103" s="27">
        <v>0</v>
      </c>
    </row>
    <row r="104" spans="1:19" ht="15" customHeight="1">
      <c r="A104" s="72"/>
      <c r="B104" s="6" t="s">
        <v>225</v>
      </c>
      <c r="C104" s="55" t="s">
        <v>58</v>
      </c>
      <c r="D104" s="23">
        <v>0</v>
      </c>
      <c r="E104" s="23">
        <v>0</v>
      </c>
      <c r="F104" s="23">
        <v>8</v>
      </c>
      <c r="G104" s="23">
        <v>22</v>
      </c>
      <c r="H104" s="23">
        <v>54</v>
      </c>
      <c r="I104" s="42">
        <f t="shared" si="28"/>
        <v>84</v>
      </c>
      <c r="J104" s="23">
        <f t="shared" si="16"/>
        <v>0</v>
      </c>
      <c r="K104" s="23">
        <f t="shared" si="8"/>
        <v>16</v>
      </c>
      <c r="L104" s="23">
        <f t="shared" si="29"/>
        <v>66</v>
      </c>
      <c r="M104" s="23">
        <f t="shared" si="30"/>
        <v>216</v>
      </c>
      <c r="N104" s="26">
        <f t="shared" si="19"/>
        <v>298</v>
      </c>
      <c r="O104" s="17">
        <f t="shared" si="20"/>
        <v>3.5476190476190474</v>
      </c>
      <c r="P104" s="60"/>
      <c r="Q104" s="27">
        <v>0</v>
      </c>
      <c r="R104" s="28">
        <v>0</v>
      </c>
      <c r="S104" s="27">
        <v>0</v>
      </c>
    </row>
    <row r="105" spans="1:19" ht="15" customHeight="1">
      <c r="A105" s="72"/>
      <c r="B105" s="6" t="s">
        <v>226</v>
      </c>
      <c r="C105" s="55" t="s">
        <v>59</v>
      </c>
      <c r="D105" s="23">
        <v>26</v>
      </c>
      <c r="E105" s="23">
        <v>0</v>
      </c>
      <c r="F105" s="23">
        <v>5</v>
      </c>
      <c r="G105" s="23">
        <v>149</v>
      </c>
      <c r="H105" s="23">
        <v>126</v>
      </c>
      <c r="I105" s="42">
        <f t="shared" si="28"/>
        <v>280</v>
      </c>
      <c r="J105" s="23">
        <f t="shared" si="16"/>
        <v>0</v>
      </c>
      <c r="K105" s="23">
        <f t="shared" si="8"/>
        <v>10</v>
      </c>
      <c r="L105" s="23">
        <f t="shared" si="29"/>
        <v>447</v>
      </c>
      <c r="M105" s="23">
        <f t="shared" si="30"/>
        <v>504</v>
      </c>
      <c r="N105" s="26">
        <f t="shared" si="19"/>
        <v>961</v>
      </c>
      <c r="O105" s="17">
        <f t="shared" si="20"/>
        <v>3.4321428571428569</v>
      </c>
      <c r="P105" s="60"/>
      <c r="Q105" s="27">
        <v>0</v>
      </c>
      <c r="R105" s="28">
        <v>0</v>
      </c>
      <c r="S105" s="27">
        <v>0</v>
      </c>
    </row>
    <row r="106" spans="1:19">
      <c r="A106" s="72"/>
      <c r="B106" s="70" t="s">
        <v>142</v>
      </c>
      <c r="C106" s="71"/>
      <c r="D106" s="10">
        <f>SUM(D101:D105)</f>
        <v>79</v>
      </c>
      <c r="E106" s="10">
        <f>SUM(E101:E105)</f>
        <v>8</v>
      </c>
      <c r="F106" s="10">
        <f>SUM(F101:F105)</f>
        <v>101</v>
      </c>
      <c r="G106" s="10">
        <f>SUM(G101:G105)</f>
        <v>415</v>
      </c>
      <c r="H106" s="10">
        <f>SUM(H101:H105)</f>
        <v>483</v>
      </c>
      <c r="I106" s="10">
        <f t="shared" si="28"/>
        <v>1007</v>
      </c>
      <c r="J106" s="24">
        <f t="shared" si="16"/>
        <v>8</v>
      </c>
      <c r="K106" s="24">
        <f t="shared" si="8"/>
        <v>202</v>
      </c>
      <c r="L106" s="24">
        <f t="shared" si="29"/>
        <v>1245</v>
      </c>
      <c r="M106" s="24">
        <f t="shared" si="30"/>
        <v>1932</v>
      </c>
      <c r="N106" s="19">
        <f t="shared" si="19"/>
        <v>3387</v>
      </c>
      <c r="O106" s="16">
        <f t="shared" si="20"/>
        <v>3.3634558093346576</v>
      </c>
      <c r="P106" s="60"/>
      <c r="Q106" s="33">
        <f>SUM(Q101:Q105)</f>
        <v>2</v>
      </c>
      <c r="R106" s="33">
        <f>SUM(R101:R105)</f>
        <v>0</v>
      </c>
      <c r="S106" s="33">
        <f>SUM(S101:S105)</f>
        <v>0</v>
      </c>
    </row>
    <row r="107" spans="1:19">
      <c r="A107" s="57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9"/>
    </row>
    <row r="108" spans="1:19" ht="21.75" customHeight="1">
      <c r="A108" s="69" t="s">
        <v>110</v>
      </c>
      <c r="B108" s="47" t="s">
        <v>227</v>
      </c>
      <c r="C108" s="55" t="s">
        <v>111</v>
      </c>
      <c r="D108" s="23">
        <v>4</v>
      </c>
      <c r="E108" s="23">
        <v>0</v>
      </c>
      <c r="F108" s="23">
        <v>0</v>
      </c>
      <c r="G108" s="23">
        <v>26</v>
      </c>
      <c r="H108" s="23">
        <v>36</v>
      </c>
      <c r="I108" s="42">
        <f>SUM(E108:H108)</f>
        <v>62</v>
      </c>
      <c r="J108" s="23">
        <f t="shared" si="16"/>
        <v>0</v>
      </c>
      <c r="K108" s="23">
        <f t="shared" si="8"/>
        <v>0</v>
      </c>
      <c r="L108" s="23">
        <f t="shared" ref="L108:L110" si="31">G108*3</f>
        <v>78</v>
      </c>
      <c r="M108" s="23">
        <f t="shared" ref="M108:M110" si="32">H108*4</f>
        <v>144</v>
      </c>
      <c r="N108" s="26">
        <f t="shared" si="19"/>
        <v>222</v>
      </c>
      <c r="O108" s="17">
        <f t="shared" si="20"/>
        <v>3.5806451612903225</v>
      </c>
      <c r="P108" s="60">
        <f>SQRT((((1-O110)^2)*E110+((2-O110)^2)*F110+((3-O110)^2)*G110+((4-O110)^2)*H110)/I110)</f>
        <v>0.7827088124252749</v>
      </c>
      <c r="Q108" s="27">
        <v>3</v>
      </c>
      <c r="R108" s="28">
        <v>0</v>
      </c>
      <c r="S108" s="27">
        <v>0</v>
      </c>
    </row>
    <row r="109" spans="1:19" ht="17.25" customHeight="1">
      <c r="A109" s="69"/>
      <c r="B109" s="47" t="s">
        <v>228</v>
      </c>
      <c r="C109" s="55" t="s">
        <v>112</v>
      </c>
      <c r="D109" s="23">
        <v>5</v>
      </c>
      <c r="E109" s="23">
        <v>11</v>
      </c>
      <c r="F109" s="23">
        <v>20</v>
      </c>
      <c r="G109" s="23">
        <v>84</v>
      </c>
      <c r="H109" s="23">
        <v>90</v>
      </c>
      <c r="I109" s="42">
        <f>SUM(E109:H109)</f>
        <v>205</v>
      </c>
      <c r="J109" s="23">
        <f t="shared" si="16"/>
        <v>11</v>
      </c>
      <c r="K109" s="23">
        <f t="shared" ref="K109:K172" si="33">F109*2</f>
        <v>40</v>
      </c>
      <c r="L109" s="23">
        <f t="shared" si="31"/>
        <v>252</v>
      </c>
      <c r="M109" s="23">
        <f t="shared" si="32"/>
        <v>360</v>
      </c>
      <c r="N109" s="26">
        <f t="shared" si="19"/>
        <v>663</v>
      </c>
      <c r="O109" s="17">
        <f t="shared" si="20"/>
        <v>3.2341463414634148</v>
      </c>
      <c r="P109" s="60"/>
      <c r="Q109" s="27">
        <v>3</v>
      </c>
      <c r="R109" s="28">
        <v>2</v>
      </c>
      <c r="S109" s="27">
        <v>0</v>
      </c>
    </row>
    <row r="110" spans="1:19">
      <c r="A110" s="69"/>
      <c r="B110" s="70" t="s">
        <v>142</v>
      </c>
      <c r="C110" s="71"/>
      <c r="D110" s="10">
        <f>SUM(D108:D109)</f>
        <v>9</v>
      </c>
      <c r="E110" s="10">
        <f>SUM(E108:E109)</f>
        <v>11</v>
      </c>
      <c r="F110" s="10">
        <f>SUM(F108:F109)</f>
        <v>20</v>
      </c>
      <c r="G110" s="10">
        <f>SUM(G108:G109)</f>
        <v>110</v>
      </c>
      <c r="H110" s="10">
        <f>SUM(H108:H109)</f>
        <v>126</v>
      </c>
      <c r="I110" s="10">
        <f>SUM(E110:H110)</f>
        <v>267</v>
      </c>
      <c r="J110" s="24">
        <f t="shared" si="16"/>
        <v>11</v>
      </c>
      <c r="K110" s="24">
        <f t="shared" si="33"/>
        <v>40</v>
      </c>
      <c r="L110" s="24">
        <f t="shared" si="31"/>
        <v>330</v>
      </c>
      <c r="M110" s="24">
        <f t="shared" si="32"/>
        <v>504</v>
      </c>
      <c r="N110" s="19">
        <f t="shared" si="19"/>
        <v>885</v>
      </c>
      <c r="O110" s="16">
        <f t="shared" si="20"/>
        <v>3.3146067415730336</v>
      </c>
      <c r="P110" s="60"/>
      <c r="Q110" s="33">
        <v>0</v>
      </c>
      <c r="R110" s="33">
        <v>2</v>
      </c>
      <c r="S110" s="33">
        <v>0</v>
      </c>
    </row>
    <row r="111" spans="1:19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9"/>
    </row>
    <row r="112" spans="1:19" ht="18.75" customHeight="1">
      <c r="A112" s="69" t="s">
        <v>108</v>
      </c>
      <c r="B112" s="47" t="s">
        <v>229</v>
      </c>
      <c r="C112" s="55" t="s">
        <v>109</v>
      </c>
      <c r="D112" s="23">
        <v>8</v>
      </c>
      <c r="E112" s="23">
        <v>0</v>
      </c>
      <c r="F112" s="23">
        <v>8</v>
      </c>
      <c r="G112" s="23">
        <v>94</v>
      </c>
      <c r="H112" s="23">
        <v>304</v>
      </c>
      <c r="I112" s="7">
        <f>SUM(E112:H112)</f>
        <v>406</v>
      </c>
      <c r="J112" s="23">
        <f t="shared" si="16"/>
        <v>0</v>
      </c>
      <c r="K112" s="23">
        <f t="shared" si="33"/>
        <v>16</v>
      </c>
      <c r="L112" s="23">
        <f t="shared" ref="L112:L115" si="34">G112*3</f>
        <v>282</v>
      </c>
      <c r="M112" s="23">
        <f t="shared" ref="M112:M115" si="35">H112*4</f>
        <v>1216</v>
      </c>
      <c r="N112" s="26">
        <f t="shared" si="19"/>
        <v>1514</v>
      </c>
      <c r="O112" s="17">
        <f t="shared" si="20"/>
        <v>3.729064039408867</v>
      </c>
      <c r="P112" s="60">
        <f>SQRT((((1-O115)^2)*E115+((2-O115)^2)*F115+((3-O115)^2)*G115+((4-O115)^2)*H115)/I115)</f>
        <v>0.51101453346824688</v>
      </c>
      <c r="Q112" s="27">
        <v>0</v>
      </c>
      <c r="R112" s="28">
        <v>0</v>
      </c>
      <c r="S112" s="27">
        <v>0</v>
      </c>
    </row>
    <row r="113" spans="1:19" ht="18" customHeight="1">
      <c r="A113" s="69"/>
      <c r="B113" s="47" t="s">
        <v>230</v>
      </c>
      <c r="C113" s="55" t="s">
        <v>23</v>
      </c>
      <c r="D113" s="23">
        <v>12</v>
      </c>
      <c r="E113" s="23">
        <v>0</v>
      </c>
      <c r="F113" s="23">
        <v>7</v>
      </c>
      <c r="G113" s="23">
        <v>112</v>
      </c>
      <c r="H113" s="23">
        <v>145</v>
      </c>
      <c r="I113" s="7">
        <f>SUM(E113:H113)</f>
        <v>264</v>
      </c>
      <c r="J113" s="23">
        <f t="shared" si="16"/>
        <v>0</v>
      </c>
      <c r="K113" s="23">
        <f t="shared" si="33"/>
        <v>14</v>
      </c>
      <c r="L113" s="23">
        <f t="shared" si="34"/>
        <v>336</v>
      </c>
      <c r="M113" s="23">
        <f t="shared" si="35"/>
        <v>580</v>
      </c>
      <c r="N113" s="26">
        <f t="shared" si="19"/>
        <v>930</v>
      </c>
      <c r="O113" s="17">
        <f t="shared" si="20"/>
        <v>3.5227272727272729</v>
      </c>
      <c r="P113" s="60"/>
      <c r="Q113" s="27">
        <v>0</v>
      </c>
      <c r="R113" s="28">
        <v>0</v>
      </c>
      <c r="S113" s="27">
        <v>0</v>
      </c>
    </row>
    <row r="114" spans="1:19" ht="15" customHeight="1">
      <c r="A114" s="69"/>
      <c r="B114" s="47" t="s">
        <v>231</v>
      </c>
      <c r="C114" s="55" t="s">
        <v>22</v>
      </c>
      <c r="D114" s="23">
        <v>0</v>
      </c>
      <c r="E114" s="23">
        <v>0</v>
      </c>
      <c r="F114" s="23">
        <v>0</v>
      </c>
      <c r="G114" s="23">
        <v>8</v>
      </c>
      <c r="H114" s="23">
        <v>64</v>
      </c>
      <c r="I114" s="7">
        <f>SUM(E114:H114)</f>
        <v>72</v>
      </c>
      <c r="J114" s="23">
        <f t="shared" si="16"/>
        <v>0</v>
      </c>
      <c r="K114" s="23">
        <f t="shared" si="33"/>
        <v>0</v>
      </c>
      <c r="L114" s="23">
        <f t="shared" si="34"/>
        <v>24</v>
      </c>
      <c r="M114" s="23">
        <f t="shared" si="35"/>
        <v>256</v>
      </c>
      <c r="N114" s="26">
        <f t="shared" si="19"/>
        <v>280</v>
      </c>
      <c r="O114" s="17">
        <f t="shared" si="20"/>
        <v>3.8888888888888888</v>
      </c>
      <c r="P114" s="60"/>
      <c r="Q114" s="27">
        <v>0</v>
      </c>
      <c r="R114" s="28">
        <v>0</v>
      </c>
      <c r="S114" s="27">
        <v>0</v>
      </c>
    </row>
    <row r="115" spans="1:19">
      <c r="A115" s="69"/>
      <c r="B115" s="70" t="s">
        <v>142</v>
      </c>
      <c r="C115" s="71"/>
      <c r="D115" s="10">
        <f>SUM(D112:D114)</f>
        <v>20</v>
      </c>
      <c r="E115" s="10">
        <f>SUM(E112:E114)</f>
        <v>0</v>
      </c>
      <c r="F115" s="10">
        <f>SUM(F112:F114)</f>
        <v>15</v>
      </c>
      <c r="G115" s="10">
        <f>SUM(G112:G114)</f>
        <v>214</v>
      </c>
      <c r="H115" s="10">
        <f>SUM(H112:H114)</f>
        <v>513</v>
      </c>
      <c r="I115" s="10">
        <f>SUM(E115:H115)</f>
        <v>742</v>
      </c>
      <c r="J115" s="24">
        <f t="shared" si="16"/>
        <v>0</v>
      </c>
      <c r="K115" s="24">
        <f t="shared" si="33"/>
        <v>30</v>
      </c>
      <c r="L115" s="24">
        <f t="shared" si="34"/>
        <v>642</v>
      </c>
      <c r="M115" s="24">
        <f t="shared" si="35"/>
        <v>2052</v>
      </c>
      <c r="N115" s="19">
        <f t="shared" si="19"/>
        <v>2724</v>
      </c>
      <c r="O115" s="16">
        <f t="shared" si="20"/>
        <v>3.6711590296495955</v>
      </c>
      <c r="P115" s="60"/>
      <c r="Q115" s="33">
        <f>SUM(Q112:Q114)</f>
        <v>0</v>
      </c>
      <c r="R115" s="33">
        <f>SUM(R112:R114)</f>
        <v>0</v>
      </c>
      <c r="S115" s="33">
        <f>SUM(S112:S114)</f>
        <v>0</v>
      </c>
    </row>
    <row r="116" spans="1:19">
      <c r="A116" s="57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9"/>
    </row>
    <row r="117" spans="1:19" ht="15" customHeight="1">
      <c r="A117" s="69" t="s">
        <v>104</v>
      </c>
      <c r="B117" s="47" t="s">
        <v>232</v>
      </c>
      <c r="C117" s="55" t="s">
        <v>77</v>
      </c>
      <c r="D117" s="23">
        <v>1</v>
      </c>
      <c r="E117" s="23">
        <v>4</v>
      </c>
      <c r="F117" s="23">
        <v>5</v>
      </c>
      <c r="G117" s="23">
        <v>33</v>
      </c>
      <c r="H117" s="23">
        <v>35</v>
      </c>
      <c r="I117" s="42">
        <f t="shared" ref="I117:I124" si="36">SUM(E117:H117)</f>
        <v>77</v>
      </c>
      <c r="J117" s="23">
        <f t="shared" si="16"/>
        <v>4</v>
      </c>
      <c r="K117" s="23">
        <f t="shared" si="33"/>
        <v>10</v>
      </c>
      <c r="L117" s="23">
        <f t="shared" ref="L117:L124" si="37">G117*3</f>
        <v>99</v>
      </c>
      <c r="M117" s="23">
        <f t="shared" ref="M117:M124" si="38">H117*4</f>
        <v>140</v>
      </c>
      <c r="N117" s="26">
        <f t="shared" si="19"/>
        <v>253</v>
      </c>
      <c r="O117" s="17">
        <f t="shared" si="20"/>
        <v>3.2857142857142856</v>
      </c>
      <c r="P117" s="60">
        <f>SQRT((((1-O124)^2)*E124+((2-O124)^2)*F124+((3-O124)^2)*G124+((4-O124)^2)*H124)/I124)</f>
        <v>0.65819304537254097</v>
      </c>
      <c r="Q117" s="27">
        <v>0</v>
      </c>
      <c r="R117" s="28">
        <v>0</v>
      </c>
      <c r="S117" s="27">
        <v>1</v>
      </c>
    </row>
    <row r="118" spans="1:19" ht="15" customHeight="1">
      <c r="A118" s="69"/>
      <c r="B118" s="47" t="s">
        <v>233</v>
      </c>
      <c r="C118" s="55" t="s">
        <v>87</v>
      </c>
      <c r="D118" s="23">
        <v>0</v>
      </c>
      <c r="E118" s="23">
        <v>0</v>
      </c>
      <c r="F118" s="23">
        <v>4</v>
      </c>
      <c r="G118" s="23">
        <v>32</v>
      </c>
      <c r="H118" s="23">
        <v>108</v>
      </c>
      <c r="I118" s="42">
        <f t="shared" si="36"/>
        <v>144</v>
      </c>
      <c r="J118" s="23">
        <f t="shared" si="16"/>
        <v>0</v>
      </c>
      <c r="K118" s="23">
        <f t="shared" si="33"/>
        <v>8</v>
      </c>
      <c r="L118" s="23">
        <f t="shared" si="37"/>
        <v>96</v>
      </c>
      <c r="M118" s="23">
        <f t="shared" si="38"/>
        <v>432</v>
      </c>
      <c r="N118" s="26">
        <f t="shared" si="19"/>
        <v>536</v>
      </c>
      <c r="O118" s="17">
        <f t="shared" si="20"/>
        <v>3.7222222222222223</v>
      </c>
      <c r="P118" s="60"/>
      <c r="Q118" s="27"/>
      <c r="R118" s="28"/>
      <c r="S118" s="27"/>
    </row>
    <row r="119" spans="1:19" ht="15" customHeight="1">
      <c r="A119" s="69"/>
      <c r="B119" s="47" t="s">
        <v>234</v>
      </c>
      <c r="C119" s="55" t="s">
        <v>73</v>
      </c>
      <c r="D119" s="23">
        <v>0</v>
      </c>
      <c r="E119" s="23">
        <v>0</v>
      </c>
      <c r="F119" s="23">
        <v>1</v>
      </c>
      <c r="G119" s="23">
        <v>40</v>
      </c>
      <c r="H119" s="23">
        <v>85</v>
      </c>
      <c r="I119" s="42">
        <f t="shared" si="36"/>
        <v>126</v>
      </c>
      <c r="J119" s="23">
        <f t="shared" si="16"/>
        <v>0</v>
      </c>
      <c r="K119" s="23">
        <f t="shared" si="33"/>
        <v>2</v>
      </c>
      <c r="L119" s="23">
        <f t="shared" si="37"/>
        <v>120</v>
      </c>
      <c r="M119" s="23">
        <f t="shared" si="38"/>
        <v>340</v>
      </c>
      <c r="N119" s="26">
        <f t="shared" si="19"/>
        <v>462</v>
      </c>
      <c r="O119" s="17">
        <f t="shared" si="20"/>
        <v>3.6666666666666665</v>
      </c>
      <c r="P119" s="60"/>
      <c r="Q119" s="27">
        <v>0</v>
      </c>
      <c r="R119" s="28">
        <v>0</v>
      </c>
      <c r="S119" s="27">
        <v>0</v>
      </c>
    </row>
    <row r="120" spans="1:19" ht="15" customHeight="1">
      <c r="A120" s="69"/>
      <c r="B120" s="47" t="s">
        <v>235</v>
      </c>
      <c r="C120" s="55" t="s">
        <v>105</v>
      </c>
      <c r="D120" s="23">
        <v>27</v>
      </c>
      <c r="E120" s="23">
        <v>2</v>
      </c>
      <c r="F120" s="23">
        <v>31</v>
      </c>
      <c r="G120" s="23">
        <v>57</v>
      </c>
      <c r="H120" s="23">
        <v>105</v>
      </c>
      <c r="I120" s="42">
        <f t="shared" si="36"/>
        <v>195</v>
      </c>
      <c r="J120" s="23">
        <f t="shared" si="16"/>
        <v>2</v>
      </c>
      <c r="K120" s="23">
        <f t="shared" si="33"/>
        <v>62</v>
      </c>
      <c r="L120" s="23">
        <f t="shared" si="37"/>
        <v>171</v>
      </c>
      <c r="M120" s="23">
        <f t="shared" si="38"/>
        <v>420</v>
      </c>
      <c r="N120" s="26">
        <f t="shared" si="19"/>
        <v>655</v>
      </c>
      <c r="O120" s="17">
        <f t="shared" si="20"/>
        <v>3.358974358974359</v>
      </c>
      <c r="P120" s="60"/>
      <c r="Q120" s="27">
        <v>0</v>
      </c>
      <c r="R120" s="28">
        <v>0</v>
      </c>
      <c r="S120" s="27">
        <v>0</v>
      </c>
    </row>
    <row r="121" spans="1:19" ht="15" customHeight="1">
      <c r="A121" s="69"/>
      <c r="B121" s="47" t="s">
        <v>236</v>
      </c>
      <c r="C121" s="55" t="s">
        <v>106</v>
      </c>
      <c r="D121" s="23">
        <v>12</v>
      </c>
      <c r="E121" s="23">
        <v>1</v>
      </c>
      <c r="F121" s="23">
        <v>8</v>
      </c>
      <c r="G121" s="23">
        <v>73</v>
      </c>
      <c r="H121" s="23">
        <v>122</v>
      </c>
      <c r="I121" s="42">
        <f t="shared" si="36"/>
        <v>204</v>
      </c>
      <c r="J121" s="23">
        <f t="shared" si="16"/>
        <v>1</v>
      </c>
      <c r="K121" s="23">
        <f t="shared" si="33"/>
        <v>16</v>
      </c>
      <c r="L121" s="23">
        <f t="shared" si="37"/>
        <v>219</v>
      </c>
      <c r="M121" s="23">
        <f t="shared" si="38"/>
        <v>488</v>
      </c>
      <c r="N121" s="26">
        <f t="shared" si="19"/>
        <v>724</v>
      </c>
      <c r="O121" s="17">
        <f t="shared" si="20"/>
        <v>3.5490196078431371</v>
      </c>
      <c r="P121" s="60"/>
      <c r="Q121" s="27">
        <v>1</v>
      </c>
      <c r="R121" s="28">
        <v>1</v>
      </c>
      <c r="S121" s="27">
        <v>0</v>
      </c>
    </row>
    <row r="122" spans="1:19" ht="27" customHeight="1">
      <c r="A122" s="69"/>
      <c r="B122" s="48" t="s">
        <v>237</v>
      </c>
      <c r="C122" s="55" t="s">
        <v>164</v>
      </c>
      <c r="D122" s="23">
        <v>0</v>
      </c>
      <c r="E122" s="23">
        <v>0</v>
      </c>
      <c r="F122" s="23">
        <v>5</v>
      </c>
      <c r="G122" s="23">
        <v>11</v>
      </c>
      <c r="H122" s="23">
        <v>8</v>
      </c>
      <c r="I122" s="42">
        <f t="shared" si="36"/>
        <v>24</v>
      </c>
      <c r="J122" s="23">
        <f t="shared" si="16"/>
        <v>0</v>
      </c>
      <c r="K122" s="23">
        <f t="shared" si="33"/>
        <v>10</v>
      </c>
      <c r="L122" s="23">
        <f t="shared" si="37"/>
        <v>33</v>
      </c>
      <c r="M122" s="23">
        <f t="shared" si="38"/>
        <v>32</v>
      </c>
      <c r="N122" s="26">
        <f t="shared" si="19"/>
        <v>75</v>
      </c>
      <c r="O122" s="17">
        <f t="shared" si="20"/>
        <v>3.125</v>
      </c>
      <c r="P122" s="60"/>
      <c r="Q122" s="27">
        <v>0</v>
      </c>
      <c r="R122" s="28">
        <v>0</v>
      </c>
      <c r="S122" s="27">
        <v>0</v>
      </c>
    </row>
    <row r="123" spans="1:19" ht="15" customHeight="1">
      <c r="A123" s="69"/>
      <c r="B123" s="47" t="s">
        <v>238</v>
      </c>
      <c r="C123" s="55" t="s">
        <v>107</v>
      </c>
      <c r="D123" s="23">
        <v>2</v>
      </c>
      <c r="E123" s="23">
        <v>0</v>
      </c>
      <c r="F123" s="23">
        <v>8</v>
      </c>
      <c r="G123" s="23">
        <v>64</v>
      </c>
      <c r="H123" s="23">
        <v>64</v>
      </c>
      <c r="I123" s="6">
        <f t="shared" si="36"/>
        <v>136</v>
      </c>
      <c r="J123" s="23">
        <f t="shared" si="16"/>
        <v>0</v>
      </c>
      <c r="K123" s="23">
        <f t="shared" si="33"/>
        <v>16</v>
      </c>
      <c r="L123" s="23">
        <f t="shared" si="37"/>
        <v>192</v>
      </c>
      <c r="M123" s="23">
        <f t="shared" si="38"/>
        <v>256</v>
      </c>
      <c r="N123" s="26">
        <f t="shared" si="19"/>
        <v>464</v>
      </c>
      <c r="O123" s="17">
        <f t="shared" si="20"/>
        <v>3.4117647058823528</v>
      </c>
      <c r="P123" s="60"/>
      <c r="Q123" s="27">
        <v>2</v>
      </c>
      <c r="R123" s="28">
        <v>1</v>
      </c>
      <c r="S123" s="27">
        <v>0</v>
      </c>
    </row>
    <row r="124" spans="1:19">
      <c r="A124" s="69"/>
      <c r="B124" s="70" t="s">
        <v>142</v>
      </c>
      <c r="C124" s="71"/>
      <c r="D124" s="10">
        <f>SUM(D117:D123)</f>
        <v>42</v>
      </c>
      <c r="E124" s="10">
        <f>SUM(E117:E123)</f>
        <v>7</v>
      </c>
      <c r="F124" s="10">
        <f>SUM(F117:F123)</f>
        <v>62</v>
      </c>
      <c r="G124" s="10">
        <f>SUM(G117:G123)</f>
        <v>310</v>
      </c>
      <c r="H124" s="10">
        <f>SUM(H117:H123)</f>
        <v>527</v>
      </c>
      <c r="I124" s="10">
        <f t="shared" si="36"/>
        <v>906</v>
      </c>
      <c r="J124" s="24">
        <f t="shared" si="16"/>
        <v>7</v>
      </c>
      <c r="K124" s="24">
        <f t="shared" si="33"/>
        <v>124</v>
      </c>
      <c r="L124" s="24">
        <f t="shared" si="37"/>
        <v>930</v>
      </c>
      <c r="M124" s="24">
        <f t="shared" si="38"/>
        <v>2108</v>
      </c>
      <c r="N124" s="19">
        <f t="shared" si="19"/>
        <v>3169</v>
      </c>
      <c r="O124" s="16">
        <f t="shared" si="20"/>
        <v>3.4977924944812364</v>
      </c>
      <c r="P124" s="60"/>
      <c r="Q124" s="33">
        <f>SUM(Q119:Q123)</f>
        <v>3</v>
      </c>
      <c r="R124" s="33">
        <f>SUM(R119:R123)</f>
        <v>2</v>
      </c>
      <c r="S124" s="33">
        <f>SUM(S119:S123)</f>
        <v>0</v>
      </c>
    </row>
    <row r="125" spans="1:19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9"/>
    </row>
    <row r="126" spans="1:19" ht="21" customHeight="1">
      <c r="A126" s="69" t="s">
        <v>113</v>
      </c>
      <c r="B126" s="47" t="s">
        <v>239</v>
      </c>
      <c r="C126" s="55" t="s">
        <v>114</v>
      </c>
      <c r="D126" s="23">
        <v>12</v>
      </c>
      <c r="E126" s="23">
        <v>11</v>
      </c>
      <c r="F126" s="23">
        <v>22</v>
      </c>
      <c r="G126" s="23">
        <v>81</v>
      </c>
      <c r="H126" s="23">
        <v>78</v>
      </c>
      <c r="I126" s="42">
        <f>SUM(E126:H126)</f>
        <v>192</v>
      </c>
      <c r="J126" s="23">
        <f t="shared" si="16"/>
        <v>11</v>
      </c>
      <c r="K126" s="23">
        <f t="shared" si="33"/>
        <v>44</v>
      </c>
      <c r="L126" s="23">
        <f t="shared" ref="L126:L129" si="39">G126*3</f>
        <v>243</v>
      </c>
      <c r="M126" s="23">
        <f t="shared" ref="M126:M129" si="40">H126*4</f>
        <v>312</v>
      </c>
      <c r="N126" s="26">
        <f t="shared" si="19"/>
        <v>610</v>
      </c>
      <c r="O126" s="17">
        <f t="shared" si="20"/>
        <v>3.1770833333333335</v>
      </c>
      <c r="P126" s="60">
        <f>SQRT((((1-O129)^2)*E129+((2-O129)^2)*F129+((3-O129)^2)*G129+((4-O129)^2)*H129)/I129)</f>
        <v>0.82685815446189537</v>
      </c>
      <c r="Q126" s="27">
        <v>0</v>
      </c>
      <c r="R126" s="28">
        <v>2</v>
      </c>
      <c r="S126" s="27">
        <v>0</v>
      </c>
    </row>
    <row r="127" spans="1:19" ht="15.75" customHeight="1">
      <c r="A127" s="69"/>
      <c r="B127" s="47" t="s">
        <v>240</v>
      </c>
      <c r="C127" s="55" t="s">
        <v>71</v>
      </c>
      <c r="D127" s="23">
        <v>0</v>
      </c>
      <c r="E127" s="23">
        <v>0</v>
      </c>
      <c r="F127" s="23">
        <v>2</v>
      </c>
      <c r="G127" s="23">
        <v>25</v>
      </c>
      <c r="H127" s="23">
        <v>33</v>
      </c>
      <c r="I127" s="42">
        <f>SUM(E127:H127)</f>
        <v>60</v>
      </c>
      <c r="J127" s="23">
        <f t="shared" si="16"/>
        <v>0</v>
      </c>
      <c r="K127" s="23">
        <f t="shared" si="33"/>
        <v>4</v>
      </c>
      <c r="L127" s="23">
        <f t="shared" si="39"/>
        <v>75</v>
      </c>
      <c r="M127" s="23">
        <f t="shared" si="40"/>
        <v>132</v>
      </c>
      <c r="N127" s="26">
        <f t="shared" si="19"/>
        <v>211</v>
      </c>
      <c r="O127" s="17">
        <f t="shared" si="20"/>
        <v>3.5166666666666666</v>
      </c>
      <c r="P127" s="60"/>
      <c r="Q127" s="27">
        <v>0</v>
      </c>
      <c r="R127" s="28">
        <v>1</v>
      </c>
      <c r="S127" s="27">
        <v>2</v>
      </c>
    </row>
    <row r="128" spans="1:19" ht="15" customHeight="1">
      <c r="A128" s="69"/>
      <c r="B128" s="47" t="s">
        <v>241</v>
      </c>
      <c r="C128" s="55" t="s">
        <v>115</v>
      </c>
      <c r="D128" s="23">
        <v>3</v>
      </c>
      <c r="E128" s="23">
        <v>1</v>
      </c>
      <c r="F128" s="23">
        <v>17</v>
      </c>
      <c r="G128" s="23">
        <v>11</v>
      </c>
      <c r="H128" s="23">
        <v>16</v>
      </c>
      <c r="I128" s="42">
        <f>SUM(E128:H128)</f>
        <v>45</v>
      </c>
      <c r="J128" s="23">
        <f t="shared" si="16"/>
        <v>1</v>
      </c>
      <c r="K128" s="23">
        <f t="shared" si="33"/>
        <v>34</v>
      </c>
      <c r="L128" s="23">
        <f t="shared" si="39"/>
        <v>33</v>
      </c>
      <c r="M128" s="23">
        <f t="shared" si="40"/>
        <v>64</v>
      </c>
      <c r="N128" s="26">
        <f t="shared" si="19"/>
        <v>132</v>
      </c>
      <c r="O128" s="17">
        <f t="shared" si="20"/>
        <v>2.9333333333333331</v>
      </c>
      <c r="P128" s="60"/>
      <c r="Q128" s="27">
        <v>0</v>
      </c>
      <c r="R128" s="28">
        <v>0</v>
      </c>
      <c r="S128" s="27">
        <v>0</v>
      </c>
    </row>
    <row r="129" spans="1:19">
      <c r="A129" s="69"/>
      <c r="B129" s="70" t="s">
        <v>142</v>
      </c>
      <c r="C129" s="71"/>
      <c r="D129" s="10">
        <f>SUM(D126:D128)</f>
        <v>15</v>
      </c>
      <c r="E129" s="10">
        <f>SUM(E126:E128)</f>
        <v>12</v>
      </c>
      <c r="F129" s="10">
        <f>SUM(F126:F128)</f>
        <v>41</v>
      </c>
      <c r="G129" s="10">
        <f>SUM(G126:G128)</f>
        <v>117</v>
      </c>
      <c r="H129" s="10">
        <f>SUM(H126:H128)</f>
        <v>127</v>
      </c>
      <c r="I129" s="10">
        <f>SUM(E129:H129)</f>
        <v>297</v>
      </c>
      <c r="J129" s="24">
        <f t="shared" si="16"/>
        <v>12</v>
      </c>
      <c r="K129" s="24">
        <f t="shared" si="33"/>
        <v>82</v>
      </c>
      <c r="L129" s="24">
        <f t="shared" si="39"/>
        <v>351</v>
      </c>
      <c r="M129" s="24">
        <f t="shared" si="40"/>
        <v>508</v>
      </c>
      <c r="N129" s="19">
        <f t="shared" si="19"/>
        <v>953</v>
      </c>
      <c r="O129" s="16">
        <f t="shared" si="20"/>
        <v>3.2087542087542089</v>
      </c>
      <c r="P129" s="60"/>
      <c r="Q129" s="33">
        <f>SUM(Q126:Q128)</f>
        <v>0</v>
      </c>
      <c r="R129" s="33">
        <f>SUM(R126:R128)</f>
        <v>3</v>
      </c>
      <c r="S129" s="33">
        <f>SUM(S126:S128)</f>
        <v>2</v>
      </c>
    </row>
    <row r="130" spans="1:19">
      <c r="A130" s="57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9"/>
    </row>
    <row r="131" spans="1:19" ht="27" customHeight="1">
      <c r="A131" s="69" t="s">
        <v>153</v>
      </c>
      <c r="B131" s="47" t="s">
        <v>242</v>
      </c>
      <c r="C131" s="55" t="s">
        <v>116</v>
      </c>
      <c r="D131" s="23">
        <v>38</v>
      </c>
      <c r="E131" s="23">
        <v>3</v>
      </c>
      <c r="F131" s="23">
        <v>19</v>
      </c>
      <c r="G131" s="23">
        <v>137</v>
      </c>
      <c r="H131" s="23">
        <v>127</v>
      </c>
      <c r="I131" s="42">
        <f t="shared" ref="I131:I136" si="41">SUM(E131:H131)</f>
        <v>286</v>
      </c>
      <c r="J131" s="23">
        <f t="shared" si="16"/>
        <v>3</v>
      </c>
      <c r="K131" s="23">
        <f t="shared" si="33"/>
        <v>38</v>
      </c>
      <c r="L131" s="23">
        <f t="shared" ref="L131:L136" si="42">G131*3</f>
        <v>411</v>
      </c>
      <c r="M131" s="23">
        <f t="shared" ref="M131:M136" si="43">H131*4</f>
        <v>508</v>
      </c>
      <c r="N131" s="26">
        <f t="shared" si="19"/>
        <v>960</v>
      </c>
      <c r="O131" s="17">
        <f t="shared" si="20"/>
        <v>3.3566433566433567</v>
      </c>
      <c r="P131" s="60">
        <f>SQRT((((1-O136)^2)*E136+((2-O136)^2)*F136+((3-O136)^2)*G136+((4-O136)^2)*H136)/I136)</f>
        <v>0.60373666377293467</v>
      </c>
      <c r="Q131" s="27">
        <v>0</v>
      </c>
      <c r="R131" s="28">
        <v>2</v>
      </c>
      <c r="S131" s="27">
        <v>0</v>
      </c>
    </row>
    <row r="132" spans="1:19" ht="15" customHeight="1">
      <c r="A132" s="69"/>
      <c r="B132" s="47" t="s">
        <v>243</v>
      </c>
      <c r="C132" s="55" t="s">
        <v>23</v>
      </c>
      <c r="D132" s="23">
        <v>0</v>
      </c>
      <c r="E132" s="23">
        <v>0</v>
      </c>
      <c r="F132" s="23">
        <v>6</v>
      </c>
      <c r="G132" s="23">
        <v>87</v>
      </c>
      <c r="H132" s="23">
        <v>105</v>
      </c>
      <c r="I132" s="42">
        <f t="shared" si="41"/>
        <v>198</v>
      </c>
      <c r="J132" s="23">
        <f t="shared" si="16"/>
        <v>0</v>
      </c>
      <c r="K132" s="23">
        <f t="shared" si="33"/>
        <v>12</v>
      </c>
      <c r="L132" s="23">
        <f t="shared" si="42"/>
        <v>261</v>
      </c>
      <c r="M132" s="23">
        <f t="shared" si="43"/>
        <v>420</v>
      </c>
      <c r="N132" s="26">
        <f t="shared" si="19"/>
        <v>693</v>
      </c>
      <c r="O132" s="17">
        <f t="shared" si="20"/>
        <v>3.5</v>
      </c>
      <c r="P132" s="60"/>
      <c r="Q132" s="27">
        <v>0</v>
      </c>
      <c r="R132" s="28">
        <v>0</v>
      </c>
      <c r="S132" s="27">
        <v>1</v>
      </c>
    </row>
    <row r="133" spans="1:19" ht="15" customHeight="1">
      <c r="A133" s="69"/>
      <c r="B133" s="47" t="s">
        <v>244</v>
      </c>
      <c r="C133" s="55" t="s">
        <v>117</v>
      </c>
      <c r="D133" s="23">
        <v>0</v>
      </c>
      <c r="E133" s="23">
        <v>0</v>
      </c>
      <c r="F133" s="23">
        <v>4</v>
      </c>
      <c r="G133" s="23">
        <v>76</v>
      </c>
      <c r="H133" s="23">
        <v>64</v>
      </c>
      <c r="I133" s="42">
        <f t="shared" si="41"/>
        <v>144</v>
      </c>
      <c r="J133" s="23">
        <f t="shared" si="16"/>
        <v>0</v>
      </c>
      <c r="K133" s="23">
        <f t="shared" si="33"/>
        <v>8</v>
      </c>
      <c r="L133" s="23">
        <f t="shared" si="42"/>
        <v>228</v>
      </c>
      <c r="M133" s="23">
        <f t="shared" si="43"/>
        <v>256</v>
      </c>
      <c r="N133" s="26">
        <f t="shared" si="19"/>
        <v>492</v>
      </c>
      <c r="O133" s="17">
        <f t="shared" si="20"/>
        <v>3.4166666666666665</v>
      </c>
      <c r="P133" s="60"/>
      <c r="Q133" s="27">
        <v>0</v>
      </c>
      <c r="R133" s="28">
        <v>1</v>
      </c>
      <c r="S133" s="27">
        <v>0</v>
      </c>
    </row>
    <row r="134" spans="1:19" ht="15" customHeight="1">
      <c r="A134" s="69"/>
      <c r="B134" s="47" t="s">
        <v>245</v>
      </c>
      <c r="C134" s="55" t="s">
        <v>87</v>
      </c>
      <c r="D134" s="23">
        <v>12</v>
      </c>
      <c r="E134" s="23">
        <v>0</v>
      </c>
      <c r="F134" s="23">
        <v>0</v>
      </c>
      <c r="G134" s="23">
        <v>0</v>
      </c>
      <c r="H134" s="23">
        <v>12</v>
      </c>
      <c r="I134" s="42">
        <f t="shared" si="41"/>
        <v>12</v>
      </c>
      <c r="J134" s="23">
        <f t="shared" si="16"/>
        <v>0</v>
      </c>
      <c r="K134" s="23">
        <f t="shared" si="33"/>
        <v>0</v>
      </c>
      <c r="L134" s="23">
        <f t="shared" si="42"/>
        <v>0</v>
      </c>
      <c r="M134" s="23">
        <f t="shared" si="43"/>
        <v>48</v>
      </c>
      <c r="N134" s="26">
        <f t="shared" si="19"/>
        <v>48</v>
      </c>
      <c r="O134" s="17">
        <f>N134/I134</f>
        <v>4</v>
      </c>
      <c r="P134" s="60"/>
      <c r="Q134" s="27">
        <v>0</v>
      </c>
      <c r="R134" s="28">
        <v>4</v>
      </c>
      <c r="S134" s="27">
        <v>2</v>
      </c>
    </row>
    <row r="135" spans="1:19" ht="15" customHeight="1">
      <c r="A135" s="69"/>
      <c r="B135" s="47" t="s">
        <v>246</v>
      </c>
      <c r="C135" s="55" t="s">
        <v>118</v>
      </c>
      <c r="D135" s="23">
        <v>0</v>
      </c>
      <c r="E135" s="23">
        <v>0</v>
      </c>
      <c r="F135" s="23">
        <v>5</v>
      </c>
      <c r="G135" s="23">
        <v>37</v>
      </c>
      <c r="H135" s="23">
        <v>18</v>
      </c>
      <c r="I135" s="42">
        <f t="shared" si="41"/>
        <v>60</v>
      </c>
      <c r="J135" s="23">
        <f t="shared" si="16"/>
        <v>0</v>
      </c>
      <c r="K135" s="23">
        <f t="shared" si="33"/>
        <v>10</v>
      </c>
      <c r="L135" s="23">
        <f t="shared" si="42"/>
        <v>111</v>
      </c>
      <c r="M135" s="23">
        <f t="shared" si="43"/>
        <v>72</v>
      </c>
      <c r="N135" s="26">
        <f t="shared" si="19"/>
        <v>193</v>
      </c>
      <c r="O135" s="17">
        <f t="shared" si="20"/>
        <v>3.2166666666666668</v>
      </c>
      <c r="P135" s="60"/>
      <c r="Q135" s="27">
        <v>0</v>
      </c>
      <c r="R135" s="28">
        <v>1</v>
      </c>
      <c r="S135" s="27">
        <v>0</v>
      </c>
    </row>
    <row r="136" spans="1:19">
      <c r="A136" s="69"/>
      <c r="B136" s="70" t="s">
        <v>142</v>
      </c>
      <c r="C136" s="71"/>
      <c r="D136" s="10">
        <f>SUM(D131:D135)</f>
        <v>50</v>
      </c>
      <c r="E136" s="10">
        <f>SUM(E131:E135)</f>
        <v>3</v>
      </c>
      <c r="F136" s="10">
        <f>SUM(F131:F135)</f>
        <v>34</v>
      </c>
      <c r="G136" s="10">
        <f>SUM(G131:G135)</f>
        <v>337</v>
      </c>
      <c r="H136" s="10">
        <f>SUM(H131:H135)</f>
        <v>326</v>
      </c>
      <c r="I136" s="10">
        <f t="shared" si="41"/>
        <v>700</v>
      </c>
      <c r="J136" s="24">
        <f t="shared" si="16"/>
        <v>3</v>
      </c>
      <c r="K136" s="24">
        <f t="shared" si="33"/>
        <v>68</v>
      </c>
      <c r="L136" s="24">
        <f t="shared" si="42"/>
        <v>1011</v>
      </c>
      <c r="M136" s="24">
        <f t="shared" si="43"/>
        <v>1304</v>
      </c>
      <c r="N136" s="19">
        <f t="shared" si="19"/>
        <v>2386</v>
      </c>
      <c r="O136" s="16">
        <f t="shared" si="20"/>
        <v>3.4085714285714284</v>
      </c>
      <c r="P136" s="60"/>
      <c r="Q136" s="33">
        <f>SUM(Q131:Q135)</f>
        <v>0</v>
      </c>
      <c r="R136" s="33">
        <f>SUM(R131:R135)</f>
        <v>8</v>
      </c>
      <c r="S136" s="33">
        <f>SUM(S131:S135)</f>
        <v>3</v>
      </c>
    </row>
    <row r="137" spans="1:19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9"/>
    </row>
    <row r="138" spans="1:19" ht="15" customHeight="1">
      <c r="A138" s="62" t="s">
        <v>60</v>
      </c>
      <c r="B138" s="47" t="s">
        <v>294</v>
      </c>
      <c r="C138" s="55" t="s">
        <v>61</v>
      </c>
      <c r="D138" s="23">
        <v>0</v>
      </c>
      <c r="E138" s="23">
        <v>0</v>
      </c>
      <c r="F138" s="23">
        <v>3</v>
      </c>
      <c r="G138" s="23">
        <v>5</v>
      </c>
      <c r="H138" s="23">
        <v>10</v>
      </c>
      <c r="I138" s="42">
        <f>SUM(E138:H138)</f>
        <v>18</v>
      </c>
      <c r="J138" s="23">
        <f t="shared" si="16"/>
        <v>0</v>
      </c>
      <c r="K138" s="23">
        <f t="shared" si="33"/>
        <v>6</v>
      </c>
      <c r="L138" s="23">
        <f t="shared" ref="L138:L142" si="44">G138*3</f>
        <v>15</v>
      </c>
      <c r="M138" s="23">
        <f t="shared" ref="M138:M142" si="45">H138*4</f>
        <v>40</v>
      </c>
      <c r="N138" s="26">
        <f t="shared" si="19"/>
        <v>61</v>
      </c>
      <c r="O138" s="17">
        <f t="shared" si="20"/>
        <v>3.3888888888888888</v>
      </c>
      <c r="P138" s="66">
        <f>SQRT((((1-O142)^2)*E142+((2-O142)^2)*F142+((3-O142)^2)*G142+((4-O142)^2)*H142)/I142)</f>
        <v>0.57135423925636386</v>
      </c>
      <c r="Q138" s="27">
        <v>0</v>
      </c>
      <c r="R138" s="28">
        <v>0</v>
      </c>
      <c r="S138" s="27">
        <v>0</v>
      </c>
    </row>
    <row r="139" spans="1:19" ht="15" customHeight="1">
      <c r="A139" s="63"/>
      <c r="B139" s="47" t="s">
        <v>247</v>
      </c>
      <c r="C139" s="55" t="s">
        <v>62</v>
      </c>
      <c r="D139" s="23">
        <v>2</v>
      </c>
      <c r="E139" s="23">
        <v>0</v>
      </c>
      <c r="F139" s="23">
        <v>1</v>
      </c>
      <c r="G139" s="23">
        <v>25</v>
      </c>
      <c r="H139" s="23">
        <v>62</v>
      </c>
      <c r="I139" s="42">
        <f>SUM(E139:H139)</f>
        <v>88</v>
      </c>
      <c r="J139" s="23">
        <f t="shared" si="16"/>
        <v>0</v>
      </c>
      <c r="K139" s="23">
        <f t="shared" si="33"/>
        <v>2</v>
      </c>
      <c r="L139" s="23">
        <f t="shared" si="44"/>
        <v>75</v>
      </c>
      <c r="M139" s="23">
        <f t="shared" si="45"/>
        <v>248</v>
      </c>
      <c r="N139" s="26">
        <f t="shared" si="19"/>
        <v>325</v>
      </c>
      <c r="O139" s="17">
        <f t="shared" si="20"/>
        <v>3.6931818181818183</v>
      </c>
      <c r="P139" s="67"/>
      <c r="Q139" s="27">
        <v>0</v>
      </c>
      <c r="R139" s="28">
        <v>0</v>
      </c>
      <c r="S139" s="27">
        <v>0</v>
      </c>
    </row>
    <row r="140" spans="1:19" ht="15" customHeight="1">
      <c r="A140" s="63"/>
      <c r="B140" s="47" t="s">
        <v>248</v>
      </c>
      <c r="C140" s="55" t="s">
        <v>63</v>
      </c>
      <c r="D140" s="23">
        <v>2</v>
      </c>
      <c r="E140" s="23">
        <v>0</v>
      </c>
      <c r="F140" s="23">
        <v>1</v>
      </c>
      <c r="G140" s="23">
        <v>16</v>
      </c>
      <c r="H140" s="23">
        <v>23</v>
      </c>
      <c r="I140" s="42">
        <f>SUM(E140:H140)</f>
        <v>40</v>
      </c>
      <c r="J140" s="23">
        <f t="shared" si="16"/>
        <v>0</v>
      </c>
      <c r="K140" s="23">
        <f t="shared" si="33"/>
        <v>2</v>
      </c>
      <c r="L140" s="23">
        <f t="shared" si="44"/>
        <v>48</v>
      </c>
      <c r="M140" s="23">
        <f t="shared" si="45"/>
        <v>92</v>
      </c>
      <c r="N140" s="26">
        <f t="shared" si="19"/>
        <v>142</v>
      </c>
      <c r="O140" s="17">
        <f t="shared" si="20"/>
        <v>3.55</v>
      </c>
      <c r="P140" s="67"/>
      <c r="Q140" s="27">
        <v>0</v>
      </c>
      <c r="R140" s="28">
        <v>0</v>
      </c>
      <c r="S140" s="27">
        <v>0</v>
      </c>
    </row>
    <row r="141" spans="1:19" ht="26.25" customHeight="1">
      <c r="A141" s="63"/>
      <c r="B141" s="47" t="s">
        <v>249</v>
      </c>
      <c r="C141" s="55" t="s">
        <v>165</v>
      </c>
      <c r="D141" s="23">
        <v>1</v>
      </c>
      <c r="E141" s="23">
        <v>0</v>
      </c>
      <c r="F141" s="23">
        <v>4</v>
      </c>
      <c r="G141" s="23">
        <v>27</v>
      </c>
      <c r="H141" s="23">
        <v>40</v>
      </c>
      <c r="I141" s="42">
        <f>SUM(E141:H141)</f>
        <v>71</v>
      </c>
      <c r="J141" s="23">
        <f t="shared" si="16"/>
        <v>0</v>
      </c>
      <c r="K141" s="23">
        <f t="shared" si="33"/>
        <v>8</v>
      </c>
      <c r="L141" s="23">
        <f t="shared" si="44"/>
        <v>81</v>
      </c>
      <c r="M141" s="23">
        <f t="shared" si="45"/>
        <v>160</v>
      </c>
      <c r="N141" s="26">
        <f t="shared" si="19"/>
        <v>249</v>
      </c>
      <c r="O141" s="17">
        <f t="shared" si="20"/>
        <v>3.507042253521127</v>
      </c>
      <c r="P141" s="67"/>
      <c r="Q141" s="27">
        <v>4</v>
      </c>
      <c r="R141" s="28">
        <v>2</v>
      </c>
      <c r="S141" s="27">
        <v>2</v>
      </c>
    </row>
    <row r="142" spans="1:19">
      <c r="A142" s="64"/>
      <c r="B142" s="104" t="s">
        <v>142</v>
      </c>
      <c r="C142" s="105"/>
      <c r="D142" s="10">
        <f>SUM(D138:D141)</f>
        <v>5</v>
      </c>
      <c r="E142" s="10">
        <f>SUM(E138:E141)</f>
        <v>0</v>
      </c>
      <c r="F142" s="10">
        <f>SUM(F138:F141)</f>
        <v>9</v>
      </c>
      <c r="G142" s="10">
        <f>SUM(G138:G141)</f>
        <v>73</v>
      </c>
      <c r="H142" s="10">
        <f>SUM(H138:H141)</f>
        <v>135</v>
      </c>
      <c r="I142" s="10">
        <f>SUM(E142:H142)</f>
        <v>217</v>
      </c>
      <c r="J142" s="24">
        <f t="shared" si="16"/>
        <v>0</v>
      </c>
      <c r="K142" s="24">
        <f t="shared" si="33"/>
        <v>18</v>
      </c>
      <c r="L142" s="24">
        <f t="shared" si="44"/>
        <v>219</v>
      </c>
      <c r="M142" s="24">
        <f t="shared" si="45"/>
        <v>540</v>
      </c>
      <c r="N142" s="19">
        <f t="shared" si="19"/>
        <v>777</v>
      </c>
      <c r="O142" s="16">
        <f t="shared" si="20"/>
        <v>3.5806451612903225</v>
      </c>
      <c r="P142" s="68"/>
      <c r="Q142" s="33">
        <f>SUM(Q138:Q141)</f>
        <v>4</v>
      </c>
      <c r="R142" s="33">
        <f>SUM(R138:R141)</f>
        <v>2</v>
      </c>
      <c r="S142" s="33">
        <f>SUM(S138:S141)</f>
        <v>2</v>
      </c>
    </row>
    <row r="143" spans="1:19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9"/>
    </row>
    <row r="144" spans="1:19" ht="23.25" customHeight="1">
      <c r="A144" s="69" t="s">
        <v>64</v>
      </c>
      <c r="B144" s="47" t="s">
        <v>252</v>
      </c>
      <c r="C144" s="55" t="s">
        <v>65</v>
      </c>
      <c r="D144" s="23">
        <v>24</v>
      </c>
      <c r="E144" s="23">
        <v>9</v>
      </c>
      <c r="F144" s="23">
        <v>31</v>
      </c>
      <c r="G144" s="23">
        <v>55</v>
      </c>
      <c r="H144" s="23">
        <v>91</v>
      </c>
      <c r="I144" s="42">
        <f>SUM(E144:H144)</f>
        <v>186</v>
      </c>
      <c r="J144" s="23">
        <f t="shared" si="16"/>
        <v>9</v>
      </c>
      <c r="K144" s="23">
        <f t="shared" si="33"/>
        <v>62</v>
      </c>
      <c r="L144" s="23">
        <f t="shared" ref="L144:L145" si="46">G144*3</f>
        <v>165</v>
      </c>
      <c r="M144" s="23">
        <f t="shared" ref="M144:M145" si="47">H144*4</f>
        <v>364</v>
      </c>
      <c r="N144" s="26">
        <f t="shared" si="19"/>
        <v>600</v>
      </c>
      <c r="O144" s="17">
        <f t="shared" si="20"/>
        <v>3.225806451612903</v>
      </c>
      <c r="P144" s="60">
        <f>SQRT((((1-O145)^2)*E145+((2-O145)^2)*F145+((3-O145)^2)*G145+((4-O145)^2)*H145)/I145)</f>
        <v>0.89357361868028951</v>
      </c>
      <c r="Q144" s="27">
        <v>4</v>
      </c>
      <c r="R144" s="28">
        <v>3</v>
      </c>
      <c r="S144" s="27">
        <v>2</v>
      </c>
    </row>
    <row r="145" spans="1:19">
      <c r="A145" s="69"/>
      <c r="B145" s="70" t="s">
        <v>142</v>
      </c>
      <c r="C145" s="71"/>
      <c r="D145" s="11">
        <f>SUM(D144)</f>
        <v>24</v>
      </c>
      <c r="E145" s="11">
        <f>SUM(E144)</f>
        <v>9</v>
      </c>
      <c r="F145" s="11">
        <f>SUM(F144)</f>
        <v>31</v>
      </c>
      <c r="G145" s="11">
        <f>SUM(G144)</f>
        <v>55</v>
      </c>
      <c r="H145" s="11">
        <f>SUM(H144)</f>
        <v>91</v>
      </c>
      <c r="I145" s="10">
        <f>SUM(E145:H145)</f>
        <v>186</v>
      </c>
      <c r="J145" s="24">
        <f t="shared" ref="J145" si="48">E145*1</f>
        <v>9</v>
      </c>
      <c r="K145" s="24">
        <f t="shared" si="33"/>
        <v>62</v>
      </c>
      <c r="L145" s="24">
        <f t="shared" si="46"/>
        <v>165</v>
      </c>
      <c r="M145" s="24">
        <f t="shared" si="47"/>
        <v>364</v>
      </c>
      <c r="N145" s="19">
        <f t="shared" ref="N145" si="49">SUM(J145:M145)</f>
        <v>600</v>
      </c>
      <c r="O145" s="16">
        <f t="shared" ref="O145" si="50">N145/I145</f>
        <v>3.225806451612903</v>
      </c>
      <c r="P145" s="60"/>
      <c r="Q145" s="33">
        <f>SUM(Q144)</f>
        <v>4</v>
      </c>
      <c r="R145" s="33">
        <f>SUM(R144)</f>
        <v>3</v>
      </c>
      <c r="S145" s="33">
        <f>SUM(S144)</f>
        <v>2</v>
      </c>
    </row>
    <row r="146" spans="1:19">
      <c r="A146" s="5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9"/>
    </row>
    <row r="147" spans="1:19" ht="18.75" customHeight="1">
      <c r="A147" s="69" t="s">
        <v>287</v>
      </c>
      <c r="B147" s="47" t="s">
        <v>250</v>
      </c>
      <c r="C147" s="55" t="s">
        <v>119</v>
      </c>
      <c r="D147" s="23">
        <v>11</v>
      </c>
      <c r="E147" s="23">
        <v>0</v>
      </c>
      <c r="F147" s="23">
        <v>7</v>
      </c>
      <c r="G147" s="23">
        <v>56</v>
      </c>
      <c r="H147" s="23">
        <v>82</v>
      </c>
      <c r="I147" s="42">
        <f>SUM(E147:H147)</f>
        <v>145</v>
      </c>
      <c r="J147" s="23">
        <f t="shared" ref="J147:J149" si="51">E147*1</f>
        <v>0</v>
      </c>
      <c r="K147" s="23">
        <f t="shared" si="33"/>
        <v>14</v>
      </c>
      <c r="L147" s="23">
        <f t="shared" ref="L147:L149" si="52">G147*3</f>
        <v>168</v>
      </c>
      <c r="M147" s="23">
        <f t="shared" ref="M147:M149" si="53">H147*4</f>
        <v>328</v>
      </c>
      <c r="N147" s="26">
        <f t="shared" ref="N147:N149" si="54">SUM(J147:M147)</f>
        <v>510</v>
      </c>
      <c r="O147" s="17">
        <f t="shared" ref="O147:O149" si="55">N147/I147</f>
        <v>3.5172413793103448</v>
      </c>
      <c r="P147" s="60">
        <f>SQRT((((1-O149)^2)*E149+((2-O149)^2)*F149+((3-O149)^2)*G149+((4-O149)^2)*H149)/I149)</f>
        <v>0.57063392921989986</v>
      </c>
      <c r="Q147" s="27">
        <v>1</v>
      </c>
      <c r="R147" s="28">
        <v>0</v>
      </c>
      <c r="S147" s="27">
        <v>1</v>
      </c>
    </row>
    <row r="148" spans="1:19" ht="21" customHeight="1">
      <c r="A148" s="69"/>
      <c r="B148" s="47" t="s">
        <v>251</v>
      </c>
      <c r="C148" s="55" t="s">
        <v>120</v>
      </c>
      <c r="D148" s="23">
        <v>0</v>
      </c>
      <c r="E148" s="23">
        <v>0</v>
      </c>
      <c r="F148" s="23">
        <v>2</v>
      </c>
      <c r="G148" s="23">
        <v>28</v>
      </c>
      <c r="H148" s="23">
        <v>54</v>
      </c>
      <c r="I148" s="42">
        <f>SUM(E148:H148)</f>
        <v>84</v>
      </c>
      <c r="J148" s="23">
        <f t="shared" si="51"/>
        <v>0</v>
      </c>
      <c r="K148" s="23">
        <f t="shared" si="33"/>
        <v>4</v>
      </c>
      <c r="L148" s="23">
        <f t="shared" si="52"/>
        <v>84</v>
      </c>
      <c r="M148" s="23">
        <f t="shared" si="53"/>
        <v>216</v>
      </c>
      <c r="N148" s="26">
        <f t="shared" si="54"/>
        <v>304</v>
      </c>
      <c r="O148" s="17">
        <f t="shared" si="55"/>
        <v>3.6190476190476191</v>
      </c>
      <c r="P148" s="60"/>
      <c r="Q148" s="27">
        <v>0</v>
      </c>
      <c r="R148" s="28">
        <v>0</v>
      </c>
      <c r="S148" s="27">
        <v>0</v>
      </c>
    </row>
    <row r="149" spans="1:19">
      <c r="A149" s="69"/>
      <c r="B149" s="70" t="s">
        <v>142</v>
      </c>
      <c r="C149" s="71"/>
      <c r="D149" s="10">
        <f>SUM(D147:D148)</f>
        <v>11</v>
      </c>
      <c r="E149" s="10">
        <f>SUM(E147:E148)</f>
        <v>0</v>
      </c>
      <c r="F149" s="10">
        <f>SUM(F147:F148)</f>
        <v>9</v>
      </c>
      <c r="G149" s="10">
        <f>SUM(G147:G148)</f>
        <v>84</v>
      </c>
      <c r="H149" s="10">
        <f>SUM(H147:H148)</f>
        <v>136</v>
      </c>
      <c r="I149" s="10">
        <f>SUM(E149:H149)</f>
        <v>229</v>
      </c>
      <c r="J149" s="24">
        <f t="shared" si="51"/>
        <v>0</v>
      </c>
      <c r="K149" s="24">
        <f t="shared" si="33"/>
        <v>18</v>
      </c>
      <c r="L149" s="24">
        <f t="shared" si="52"/>
        <v>252</v>
      </c>
      <c r="M149" s="24">
        <f t="shared" si="53"/>
        <v>544</v>
      </c>
      <c r="N149" s="19">
        <f t="shared" si="54"/>
        <v>814</v>
      </c>
      <c r="O149" s="16">
        <f t="shared" si="55"/>
        <v>3.554585152838428</v>
      </c>
      <c r="P149" s="60"/>
      <c r="Q149" s="33">
        <f>SUM(Q147:Q148)</f>
        <v>1</v>
      </c>
      <c r="R149" s="33">
        <f>SUM(R147:R148)</f>
        <v>0</v>
      </c>
      <c r="S149" s="33">
        <f>SUM(S147:S148)</f>
        <v>1</v>
      </c>
    </row>
    <row r="150" spans="1:19">
      <c r="A150" s="57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9"/>
    </row>
    <row r="151" spans="1:19" ht="21" customHeight="1">
      <c r="A151" s="69" t="s">
        <v>66</v>
      </c>
      <c r="B151" s="48" t="s">
        <v>253</v>
      </c>
      <c r="C151" s="55" t="s">
        <v>67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42">
        <f>SUM(D151:H151)</f>
        <v>0</v>
      </c>
      <c r="J151" s="23">
        <f t="shared" ref="J151:J152" si="56">E151*1</f>
        <v>0</v>
      </c>
      <c r="K151" s="23">
        <f t="shared" si="33"/>
        <v>0</v>
      </c>
      <c r="L151" s="23">
        <f t="shared" ref="L151:L152" si="57">G151*3</f>
        <v>0</v>
      </c>
      <c r="M151" s="23">
        <f t="shared" ref="M151:M152" si="58">H151*4</f>
        <v>0</v>
      </c>
      <c r="N151" s="26">
        <f t="shared" ref="N151:N152" si="59">SUM(J151:M151)</f>
        <v>0</v>
      </c>
      <c r="O151" s="17">
        <v>0</v>
      </c>
      <c r="P151" s="60">
        <v>0</v>
      </c>
      <c r="Q151" s="27">
        <v>0</v>
      </c>
      <c r="R151" s="28">
        <v>0</v>
      </c>
      <c r="S151" s="27">
        <v>0</v>
      </c>
    </row>
    <row r="152" spans="1:19" ht="15" customHeight="1">
      <c r="A152" s="69"/>
      <c r="B152" s="70" t="s">
        <v>142</v>
      </c>
      <c r="C152" s="71"/>
      <c r="D152" s="11">
        <f>SUM(D151)</f>
        <v>0</v>
      </c>
      <c r="E152" s="11">
        <f>SUM(E151)</f>
        <v>0</v>
      </c>
      <c r="F152" s="11">
        <f>SUM(F151)</f>
        <v>0</v>
      </c>
      <c r="G152" s="11">
        <f>SUM(G151)</f>
        <v>0</v>
      </c>
      <c r="H152" s="11">
        <f>SUM(H151)</f>
        <v>0</v>
      </c>
      <c r="I152" s="10">
        <f>SUM(D152:H152)</f>
        <v>0</v>
      </c>
      <c r="J152" s="24">
        <f t="shared" si="56"/>
        <v>0</v>
      </c>
      <c r="K152" s="24">
        <f t="shared" si="33"/>
        <v>0</v>
      </c>
      <c r="L152" s="24">
        <f t="shared" si="57"/>
        <v>0</v>
      </c>
      <c r="M152" s="24">
        <f t="shared" si="58"/>
        <v>0</v>
      </c>
      <c r="N152" s="19">
        <f t="shared" si="59"/>
        <v>0</v>
      </c>
      <c r="O152" s="16">
        <v>0</v>
      </c>
      <c r="P152" s="60"/>
      <c r="Q152" s="33">
        <v>0</v>
      </c>
      <c r="R152" s="33">
        <v>0</v>
      </c>
      <c r="S152" s="33">
        <v>0</v>
      </c>
    </row>
    <row r="153" spans="1:19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9"/>
    </row>
    <row r="154" spans="1:19" ht="39.75" customHeight="1">
      <c r="A154" s="69" t="s">
        <v>68</v>
      </c>
      <c r="B154" s="47" t="s">
        <v>254</v>
      </c>
      <c r="C154" s="55" t="s">
        <v>69</v>
      </c>
      <c r="D154" s="23">
        <v>0</v>
      </c>
      <c r="E154" s="23">
        <v>0</v>
      </c>
      <c r="F154" s="23">
        <v>2</v>
      </c>
      <c r="G154" s="23">
        <v>21</v>
      </c>
      <c r="H154" s="23">
        <v>43</v>
      </c>
      <c r="I154" s="42">
        <f>SUM(E154:H154)</f>
        <v>66</v>
      </c>
      <c r="J154" s="23">
        <f t="shared" ref="J154:J155" si="60">E154*1</f>
        <v>0</v>
      </c>
      <c r="K154" s="23">
        <f t="shared" si="33"/>
        <v>4</v>
      </c>
      <c r="L154" s="23">
        <f t="shared" ref="L154:L155" si="61">G154*3</f>
        <v>63</v>
      </c>
      <c r="M154" s="23">
        <f t="shared" ref="M154:M155" si="62">H154*4</f>
        <v>172</v>
      </c>
      <c r="N154" s="26">
        <f t="shared" ref="N154:N155" si="63">SUM(J154:M154)</f>
        <v>239</v>
      </c>
      <c r="O154" s="17">
        <f t="shared" ref="O154:O155" si="64">N154/I154</f>
        <v>3.6212121212121211</v>
      </c>
      <c r="P154" s="60">
        <f>SQRT((((1-O155)^2)*E155+((2-O155)^2)*F155+((3-O155)^2)*G155+((4-O155)^2)*H155)/I155)</f>
        <v>0.54397948700049226</v>
      </c>
      <c r="Q154" s="27">
        <v>1</v>
      </c>
      <c r="R154" s="28">
        <v>0</v>
      </c>
      <c r="S154" s="27">
        <v>0</v>
      </c>
    </row>
    <row r="155" spans="1:19" ht="21.75" customHeight="1">
      <c r="A155" s="69"/>
      <c r="B155" s="70" t="s">
        <v>142</v>
      </c>
      <c r="C155" s="71"/>
      <c r="D155" s="10">
        <f>SUM(D154)</f>
        <v>0</v>
      </c>
      <c r="E155" s="10">
        <f>SUM(E154)</f>
        <v>0</v>
      </c>
      <c r="F155" s="10">
        <f>SUM(F154)</f>
        <v>2</v>
      </c>
      <c r="G155" s="10">
        <f>SUM(G154)</f>
        <v>21</v>
      </c>
      <c r="H155" s="10">
        <f>SUM(H154)</f>
        <v>43</v>
      </c>
      <c r="I155" s="10">
        <f>SUM(E155:H155)</f>
        <v>66</v>
      </c>
      <c r="J155" s="24">
        <f t="shared" si="60"/>
        <v>0</v>
      </c>
      <c r="K155" s="24">
        <f t="shared" si="33"/>
        <v>4</v>
      </c>
      <c r="L155" s="24">
        <f t="shared" si="61"/>
        <v>63</v>
      </c>
      <c r="M155" s="24">
        <f t="shared" si="62"/>
        <v>172</v>
      </c>
      <c r="N155" s="19">
        <f t="shared" si="63"/>
        <v>239</v>
      </c>
      <c r="O155" s="16">
        <f t="shared" si="64"/>
        <v>3.6212121212121211</v>
      </c>
      <c r="P155" s="60"/>
      <c r="Q155" s="33">
        <f>SUM(Q154)</f>
        <v>1</v>
      </c>
      <c r="R155" s="33">
        <f>SUM(R154)</f>
        <v>0</v>
      </c>
      <c r="S155" s="33">
        <f>SUM(S154)</f>
        <v>0</v>
      </c>
    </row>
    <row r="156" spans="1:19" ht="15.75" customHeight="1">
      <c r="A156" s="5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9"/>
    </row>
    <row r="157" spans="1:19" ht="33.75" customHeight="1">
      <c r="A157" s="69" t="s">
        <v>138</v>
      </c>
      <c r="B157" s="47" t="s">
        <v>255</v>
      </c>
      <c r="C157" s="55" t="s">
        <v>139</v>
      </c>
      <c r="D157" s="23">
        <v>6</v>
      </c>
      <c r="E157" s="23">
        <v>0</v>
      </c>
      <c r="F157" s="23">
        <v>0</v>
      </c>
      <c r="G157" s="23">
        <v>20</v>
      </c>
      <c r="H157" s="23">
        <v>64</v>
      </c>
      <c r="I157" s="42">
        <f>SUM(E157:H157)</f>
        <v>84</v>
      </c>
      <c r="J157" s="23">
        <f t="shared" ref="J157:J158" si="65">E157*1</f>
        <v>0</v>
      </c>
      <c r="K157" s="23">
        <f t="shared" si="33"/>
        <v>0</v>
      </c>
      <c r="L157" s="23">
        <f t="shared" ref="L157:L158" si="66">G157*3</f>
        <v>60</v>
      </c>
      <c r="M157" s="23">
        <f t="shared" ref="M157:M158" si="67">H157*4</f>
        <v>256</v>
      </c>
      <c r="N157" s="26">
        <f t="shared" ref="N157:N158" si="68">SUM(J157:M157)</f>
        <v>316</v>
      </c>
      <c r="O157" s="17">
        <f t="shared" ref="O157:O158" si="69">N157/I157</f>
        <v>3.7619047619047619</v>
      </c>
      <c r="P157" s="60">
        <f>SQRT((((1-O158)^2)*E158+((2-O158)^2)*F158+((3-O158)^2)*G158+((4-O158)^2)*H158)/I158)</f>
        <v>0.42591770999995993</v>
      </c>
      <c r="Q157" s="27">
        <v>4</v>
      </c>
      <c r="R157" s="28">
        <v>3</v>
      </c>
      <c r="S157" s="27">
        <v>0</v>
      </c>
    </row>
    <row r="158" spans="1:19" ht="21" customHeight="1">
      <c r="A158" s="69"/>
      <c r="B158" s="70" t="s">
        <v>142</v>
      </c>
      <c r="C158" s="71"/>
      <c r="D158" s="10">
        <f>SUM(D157)</f>
        <v>6</v>
      </c>
      <c r="E158" s="10">
        <f>SUM(E157)</f>
        <v>0</v>
      </c>
      <c r="F158" s="10">
        <f>SUM(F157)</f>
        <v>0</v>
      </c>
      <c r="G158" s="10">
        <f>SUM(G157)</f>
        <v>20</v>
      </c>
      <c r="H158" s="10">
        <f>SUM(H157)</f>
        <v>64</v>
      </c>
      <c r="I158" s="10">
        <f>SUM(E158:H158)</f>
        <v>84</v>
      </c>
      <c r="J158" s="24">
        <f t="shared" si="65"/>
        <v>0</v>
      </c>
      <c r="K158" s="24">
        <f t="shared" si="33"/>
        <v>0</v>
      </c>
      <c r="L158" s="24">
        <f t="shared" si="66"/>
        <v>60</v>
      </c>
      <c r="M158" s="24">
        <f t="shared" si="67"/>
        <v>256</v>
      </c>
      <c r="N158" s="19">
        <f t="shared" si="68"/>
        <v>316</v>
      </c>
      <c r="O158" s="16">
        <f t="shared" si="69"/>
        <v>3.7619047619047619</v>
      </c>
      <c r="P158" s="60"/>
      <c r="Q158" s="33">
        <f>SUM(Q157)</f>
        <v>4</v>
      </c>
      <c r="R158" s="33">
        <f>SUM(R157)</f>
        <v>3</v>
      </c>
      <c r="S158" s="33">
        <f>SUM(S157)</f>
        <v>0</v>
      </c>
    </row>
    <row r="159" spans="1:19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9"/>
    </row>
    <row r="160" spans="1:19" ht="16.5" customHeight="1">
      <c r="A160" s="61" t="s">
        <v>70</v>
      </c>
      <c r="B160" s="49" t="s">
        <v>256</v>
      </c>
      <c r="C160" s="55" t="s">
        <v>71</v>
      </c>
      <c r="D160" s="23">
        <v>11</v>
      </c>
      <c r="E160" s="23">
        <v>3</v>
      </c>
      <c r="F160" s="23">
        <v>33</v>
      </c>
      <c r="G160" s="23">
        <v>65</v>
      </c>
      <c r="H160" s="23">
        <v>56</v>
      </c>
      <c r="I160" s="43">
        <f>SUM(E160:H160)</f>
        <v>157</v>
      </c>
      <c r="J160" s="23">
        <f t="shared" ref="J160:J161" si="70">E160*1</f>
        <v>3</v>
      </c>
      <c r="K160" s="23">
        <f t="shared" si="33"/>
        <v>66</v>
      </c>
      <c r="L160" s="23">
        <f t="shared" ref="L160:L212" si="71">G160*3</f>
        <v>195</v>
      </c>
      <c r="M160" s="23">
        <f t="shared" ref="M160:M212" si="72">H160*4</f>
        <v>224</v>
      </c>
      <c r="N160" s="26">
        <f t="shared" ref="N160:N212" si="73">SUM(J160:M160)</f>
        <v>488</v>
      </c>
      <c r="O160" s="17">
        <f t="shared" ref="O160:O212" si="74">N160/I160</f>
        <v>3.1082802547770703</v>
      </c>
      <c r="P160" s="65">
        <f>SQRT((((1-O161)^2)*E161+((2-O161)^2)*F161+((3-O161)^2)*G161+((4-O161)^2)*H161)/I161)</f>
        <v>0.79472478779527245</v>
      </c>
      <c r="Q160" s="27">
        <v>0</v>
      </c>
      <c r="R160" s="28">
        <v>2</v>
      </c>
      <c r="S160" s="27">
        <v>0</v>
      </c>
    </row>
    <row r="161" spans="1:19">
      <c r="A161" s="61"/>
      <c r="B161" s="70" t="s">
        <v>142</v>
      </c>
      <c r="C161" s="71"/>
      <c r="D161" s="10">
        <f>SUM(D160)</f>
        <v>11</v>
      </c>
      <c r="E161" s="10">
        <f>SUM(E160)</f>
        <v>3</v>
      </c>
      <c r="F161" s="10">
        <f>SUM(F160)</f>
        <v>33</v>
      </c>
      <c r="G161" s="10">
        <f>SUM(G160)</f>
        <v>65</v>
      </c>
      <c r="H161" s="10">
        <f>SUM(H160)</f>
        <v>56</v>
      </c>
      <c r="I161" s="10">
        <f>SUM(E161:H161)</f>
        <v>157</v>
      </c>
      <c r="J161" s="24">
        <f t="shared" si="70"/>
        <v>3</v>
      </c>
      <c r="K161" s="24">
        <f t="shared" si="33"/>
        <v>66</v>
      </c>
      <c r="L161" s="24">
        <f t="shared" si="71"/>
        <v>195</v>
      </c>
      <c r="M161" s="24">
        <f t="shared" si="72"/>
        <v>224</v>
      </c>
      <c r="N161" s="19">
        <f t="shared" si="73"/>
        <v>488</v>
      </c>
      <c r="O161" s="16">
        <f t="shared" si="74"/>
        <v>3.1082802547770703</v>
      </c>
      <c r="P161" s="65"/>
      <c r="Q161" s="33">
        <f>SUM(Q160)</f>
        <v>0</v>
      </c>
      <c r="R161" s="33">
        <f>SUM(R160)</f>
        <v>2</v>
      </c>
      <c r="S161" s="33">
        <f>SUM(S160)</f>
        <v>0</v>
      </c>
    </row>
    <row r="162" spans="1:19">
      <c r="A162" s="5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9"/>
    </row>
    <row r="163" spans="1:19" ht="15" customHeight="1">
      <c r="A163" s="62" t="s">
        <v>72</v>
      </c>
      <c r="B163" s="47" t="s">
        <v>257</v>
      </c>
      <c r="C163" s="55" t="s">
        <v>73</v>
      </c>
      <c r="D163" s="23">
        <v>8</v>
      </c>
      <c r="E163" s="23">
        <v>4</v>
      </c>
      <c r="F163" s="23">
        <v>18</v>
      </c>
      <c r="G163" s="23">
        <v>77</v>
      </c>
      <c r="H163" s="23">
        <v>115</v>
      </c>
      <c r="I163" s="42">
        <f>SUM(E163:H163)</f>
        <v>214</v>
      </c>
      <c r="J163" s="23">
        <f t="shared" ref="J163:J166" si="75">E163*1</f>
        <v>4</v>
      </c>
      <c r="K163" s="23">
        <f t="shared" si="33"/>
        <v>36</v>
      </c>
      <c r="L163" s="23">
        <f t="shared" si="71"/>
        <v>231</v>
      </c>
      <c r="M163" s="23">
        <f t="shared" si="72"/>
        <v>460</v>
      </c>
      <c r="N163" s="26">
        <f t="shared" si="73"/>
        <v>731</v>
      </c>
      <c r="O163" s="17">
        <f t="shared" si="74"/>
        <v>3.4158878504672896</v>
      </c>
      <c r="P163" s="66">
        <f>SQRT((((1-O166)^2)*E166+((2-O166)^2)*F166+((3-O166)^2)*G166+((4-O166)^2)*H166)/I166)</f>
        <v>0.69902160077289988</v>
      </c>
      <c r="Q163" s="27">
        <v>0</v>
      </c>
      <c r="R163" s="28">
        <v>1</v>
      </c>
      <c r="S163" s="27">
        <v>1</v>
      </c>
    </row>
    <row r="164" spans="1:19" ht="15" customHeight="1">
      <c r="A164" s="63"/>
      <c r="B164" s="47" t="s">
        <v>258</v>
      </c>
      <c r="C164" s="55" t="s">
        <v>74</v>
      </c>
      <c r="D164" s="23">
        <v>41</v>
      </c>
      <c r="E164" s="23">
        <v>2</v>
      </c>
      <c r="F164" s="23">
        <v>9</v>
      </c>
      <c r="G164" s="23">
        <v>47</v>
      </c>
      <c r="H164" s="23">
        <v>69</v>
      </c>
      <c r="I164" s="42">
        <f>SUM(E164:H164)</f>
        <v>127</v>
      </c>
      <c r="J164" s="23">
        <f t="shared" si="75"/>
        <v>2</v>
      </c>
      <c r="K164" s="23">
        <f t="shared" si="33"/>
        <v>18</v>
      </c>
      <c r="L164" s="23">
        <f t="shared" si="71"/>
        <v>141</v>
      </c>
      <c r="M164" s="23">
        <f t="shared" si="72"/>
        <v>276</v>
      </c>
      <c r="N164" s="26">
        <f t="shared" si="73"/>
        <v>437</v>
      </c>
      <c r="O164" s="17">
        <f t="shared" si="74"/>
        <v>3.4409448818897639</v>
      </c>
      <c r="P164" s="67"/>
      <c r="Q164" s="27">
        <v>0</v>
      </c>
      <c r="R164" s="28">
        <v>2</v>
      </c>
      <c r="S164" s="27">
        <v>0</v>
      </c>
    </row>
    <row r="165" spans="1:19" ht="20.25" customHeight="1">
      <c r="A165" s="63"/>
      <c r="B165" s="47" t="s">
        <v>259</v>
      </c>
      <c r="C165" s="41" t="s">
        <v>75</v>
      </c>
      <c r="D165" s="23">
        <v>21</v>
      </c>
      <c r="E165" s="23">
        <v>1</v>
      </c>
      <c r="F165" s="23">
        <v>5</v>
      </c>
      <c r="G165" s="23">
        <v>32</v>
      </c>
      <c r="H165" s="23">
        <v>61</v>
      </c>
      <c r="I165" s="42">
        <f>SUM(E165:H165)</f>
        <v>99</v>
      </c>
      <c r="J165" s="23">
        <f t="shared" si="75"/>
        <v>1</v>
      </c>
      <c r="K165" s="23">
        <f t="shared" si="33"/>
        <v>10</v>
      </c>
      <c r="L165" s="23">
        <f t="shared" si="71"/>
        <v>96</v>
      </c>
      <c r="M165" s="23">
        <f t="shared" si="72"/>
        <v>244</v>
      </c>
      <c r="N165" s="26">
        <f t="shared" si="73"/>
        <v>351</v>
      </c>
      <c r="O165" s="17">
        <f t="shared" si="74"/>
        <v>3.5454545454545454</v>
      </c>
      <c r="P165" s="67"/>
      <c r="Q165" s="27">
        <v>0</v>
      </c>
      <c r="R165" s="28">
        <v>0</v>
      </c>
      <c r="S165" s="28">
        <v>1</v>
      </c>
    </row>
    <row r="166" spans="1:19">
      <c r="A166" s="64"/>
      <c r="B166" s="104" t="s">
        <v>142</v>
      </c>
      <c r="C166" s="105"/>
      <c r="D166" s="10">
        <f>SUM(D163:D165)</f>
        <v>70</v>
      </c>
      <c r="E166" s="10">
        <f>SUM(E163:E165)</f>
        <v>7</v>
      </c>
      <c r="F166" s="10">
        <f>SUM(F163:F165)</f>
        <v>32</v>
      </c>
      <c r="G166" s="10">
        <f>SUM(G163:G165)</f>
        <v>156</v>
      </c>
      <c r="H166" s="10">
        <f>SUM(H163:H165)</f>
        <v>245</v>
      </c>
      <c r="I166" s="10">
        <f>SUM(E166:H166)</f>
        <v>440</v>
      </c>
      <c r="J166" s="24">
        <f t="shared" si="75"/>
        <v>7</v>
      </c>
      <c r="K166" s="24">
        <f t="shared" si="33"/>
        <v>64</v>
      </c>
      <c r="L166" s="24">
        <f t="shared" si="71"/>
        <v>468</v>
      </c>
      <c r="M166" s="24">
        <f t="shared" si="72"/>
        <v>980</v>
      </c>
      <c r="N166" s="19">
        <f t="shared" si="73"/>
        <v>1519</v>
      </c>
      <c r="O166" s="16">
        <f t="shared" si="74"/>
        <v>3.4522727272727272</v>
      </c>
      <c r="P166" s="68"/>
      <c r="Q166" s="33">
        <f>SUM(Q163:Q165)</f>
        <v>0</v>
      </c>
      <c r="R166" s="33">
        <f>SUM(R163:R165)</f>
        <v>3</v>
      </c>
      <c r="S166" s="33">
        <f>SUM(S163:S165)</f>
        <v>2</v>
      </c>
    </row>
    <row r="167" spans="1:19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9"/>
    </row>
    <row r="168" spans="1:19" ht="20.25" customHeight="1">
      <c r="A168" s="91" t="s">
        <v>76</v>
      </c>
      <c r="B168" s="50" t="s">
        <v>260</v>
      </c>
      <c r="C168" s="55" t="s">
        <v>77</v>
      </c>
      <c r="D168" s="23">
        <v>31</v>
      </c>
      <c r="E168" s="23">
        <v>1</v>
      </c>
      <c r="F168" s="23">
        <v>8</v>
      </c>
      <c r="G168" s="23">
        <v>33</v>
      </c>
      <c r="H168" s="23">
        <v>167</v>
      </c>
      <c r="I168" s="42">
        <f>SUM(E168:H168)</f>
        <v>209</v>
      </c>
      <c r="J168" s="23">
        <f t="shared" ref="J168:J169" si="76">E168*1</f>
        <v>1</v>
      </c>
      <c r="K168" s="23">
        <f t="shared" si="33"/>
        <v>16</v>
      </c>
      <c r="L168" s="23">
        <f t="shared" si="71"/>
        <v>99</v>
      </c>
      <c r="M168" s="23">
        <f t="shared" si="72"/>
        <v>668</v>
      </c>
      <c r="N168" s="26">
        <f t="shared" si="73"/>
        <v>784</v>
      </c>
      <c r="O168" s="17">
        <f t="shared" si="74"/>
        <v>3.7511961722488039</v>
      </c>
      <c r="P168" s="60">
        <f>SQRT((((1-O169)^2)*E169+((2-O169)^2)*F169+((3-O169)^2)*G169+((4-O169)^2)*H169)/I169)</f>
        <v>0.5405216378113703</v>
      </c>
      <c r="Q168" s="27">
        <v>4</v>
      </c>
      <c r="R168" s="28">
        <v>2</v>
      </c>
      <c r="S168" s="27">
        <v>5</v>
      </c>
    </row>
    <row r="169" spans="1:19">
      <c r="A169" s="91"/>
      <c r="B169" s="70" t="s">
        <v>142</v>
      </c>
      <c r="C169" s="71"/>
      <c r="D169" s="11">
        <f>SUM(D168)</f>
        <v>31</v>
      </c>
      <c r="E169" s="11">
        <f>SUM(E168)</f>
        <v>1</v>
      </c>
      <c r="F169" s="11">
        <f>SUM(F168)</f>
        <v>8</v>
      </c>
      <c r="G169" s="11">
        <f>SUM(G168)</f>
        <v>33</v>
      </c>
      <c r="H169" s="11">
        <f>SUM(H168)</f>
        <v>167</v>
      </c>
      <c r="I169" s="10">
        <f>SUM(E169:H169)</f>
        <v>209</v>
      </c>
      <c r="J169" s="24">
        <f t="shared" si="76"/>
        <v>1</v>
      </c>
      <c r="K169" s="24">
        <f t="shared" si="33"/>
        <v>16</v>
      </c>
      <c r="L169" s="24">
        <f t="shared" si="71"/>
        <v>99</v>
      </c>
      <c r="M169" s="24">
        <f t="shared" si="72"/>
        <v>668</v>
      </c>
      <c r="N169" s="19">
        <f t="shared" si="73"/>
        <v>784</v>
      </c>
      <c r="O169" s="16">
        <f t="shared" si="74"/>
        <v>3.7511961722488039</v>
      </c>
      <c r="P169" s="60"/>
      <c r="Q169" s="33">
        <f>SUM(Q168)</f>
        <v>4</v>
      </c>
      <c r="R169" s="33">
        <f>SUM(R168)</f>
        <v>2</v>
      </c>
      <c r="S169" s="33">
        <f>SUM(S168)</f>
        <v>5</v>
      </c>
    </row>
    <row r="170" spans="1:19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9"/>
    </row>
    <row r="171" spans="1:19" ht="15" customHeight="1">
      <c r="A171" s="69" t="s">
        <v>148</v>
      </c>
      <c r="B171" s="48" t="s">
        <v>261</v>
      </c>
      <c r="C171" s="55" t="s">
        <v>87</v>
      </c>
      <c r="D171" s="23">
        <v>2</v>
      </c>
      <c r="E171" s="23">
        <v>0</v>
      </c>
      <c r="F171" s="23">
        <v>2</v>
      </c>
      <c r="G171" s="23">
        <v>10</v>
      </c>
      <c r="H171" s="23">
        <v>52</v>
      </c>
      <c r="I171" s="42">
        <f t="shared" ref="I171:I176" si="77">SUM(E171:H171)</f>
        <v>64</v>
      </c>
      <c r="J171" s="23">
        <f t="shared" ref="J171:J176" si="78">E171*1</f>
        <v>0</v>
      </c>
      <c r="K171" s="23">
        <f t="shared" si="33"/>
        <v>4</v>
      </c>
      <c r="L171" s="23">
        <f t="shared" si="71"/>
        <v>30</v>
      </c>
      <c r="M171" s="23">
        <f t="shared" si="72"/>
        <v>208</v>
      </c>
      <c r="N171" s="26">
        <f t="shared" si="73"/>
        <v>242</v>
      </c>
      <c r="O171" s="17">
        <f t="shared" si="74"/>
        <v>3.78125</v>
      </c>
      <c r="P171" s="60">
        <f>SQRT((((1-O176)^2)*E176+((2-O176)^2)*F176+((3-O176)^2)*G176+((4-O176)^2)*H176)/I176)</f>
        <v>0.82047375157285518</v>
      </c>
      <c r="Q171" s="27">
        <v>0</v>
      </c>
      <c r="R171" s="28">
        <v>4</v>
      </c>
      <c r="S171" s="27">
        <v>0</v>
      </c>
    </row>
    <row r="172" spans="1:19" ht="15" customHeight="1">
      <c r="A172" s="69"/>
      <c r="B172" s="47" t="s">
        <v>262</v>
      </c>
      <c r="C172" s="55" t="s">
        <v>151</v>
      </c>
      <c r="D172" s="23">
        <v>13</v>
      </c>
      <c r="E172" s="23">
        <v>0</v>
      </c>
      <c r="F172" s="23">
        <v>4</v>
      </c>
      <c r="G172" s="23">
        <v>7</v>
      </c>
      <c r="H172" s="23">
        <v>36</v>
      </c>
      <c r="I172" s="42">
        <f t="shared" si="77"/>
        <v>47</v>
      </c>
      <c r="J172" s="23">
        <f t="shared" si="78"/>
        <v>0</v>
      </c>
      <c r="K172" s="23">
        <f t="shared" si="33"/>
        <v>8</v>
      </c>
      <c r="L172" s="23">
        <f t="shared" si="71"/>
        <v>21</v>
      </c>
      <c r="M172" s="23">
        <f t="shared" si="72"/>
        <v>144</v>
      </c>
      <c r="N172" s="26">
        <f t="shared" si="73"/>
        <v>173</v>
      </c>
      <c r="O172" s="17">
        <f t="shared" si="74"/>
        <v>3.6808510638297873</v>
      </c>
      <c r="P172" s="60"/>
      <c r="Q172" s="27">
        <v>0</v>
      </c>
      <c r="R172" s="28">
        <v>0</v>
      </c>
      <c r="S172" s="27">
        <v>0</v>
      </c>
    </row>
    <row r="173" spans="1:19" ht="15" customHeight="1">
      <c r="A173" s="69"/>
      <c r="B173" s="47" t="s">
        <v>263</v>
      </c>
      <c r="C173" s="55" t="s">
        <v>121</v>
      </c>
      <c r="D173" s="23">
        <v>20</v>
      </c>
      <c r="E173" s="23">
        <v>1</v>
      </c>
      <c r="F173" s="23">
        <v>13</v>
      </c>
      <c r="G173" s="23">
        <v>9</v>
      </c>
      <c r="H173" s="23">
        <v>47</v>
      </c>
      <c r="I173" s="42">
        <f t="shared" si="77"/>
        <v>70</v>
      </c>
      <c r="J173" s="23">
        <f t="shared" si="78"/>
        <v>1</v>
      </c>
      <c r="K173" s="23">
        <f t="shared" ref="K173:K176" si="79">F173*2</f>
        <v>26</v>
      </c>
      <c r="L173" s="23">
        <f t="shared" si="71"/>
        <v>27</v>
      </c>
      <c r="M173" s="23">
        <f t="shared" si="72"/>
        <v>188</v>
      </c>
      <c r="N173" s="26">
        <f t="shared" si="73"/>
        <v>242</v>
      </c>
      <c r="O173" s="17">
        <f t="shared" si="74"/>
        <v>3.4571428571428573</v>
      </c>
      <c r="P173" s="60"/>
      <c r="Q173" s="27">
        <v>0</v>
      </c>
      <c r="R173" s="28">
        <v>0</v>
      </c>
      <c r="S173" s="27">
        <v>0</v>
      </c>
    </row>
    <row r="174" spans="1:19" ht="15" customHeight="1">
      <c r="A174" s="69"/>
      <c r="B174" s="47" t="s">
        <v>264</v>
      </c>
      <c r="C174" s="55" t="s">
        <v>122</v>
      </c>
      <c r="D174" s="23">
        <v>16</v>
      </c>
      <c r="E174" s="23">
        <v>12</v>
      </c>
      <c r="F174" s="23">
        <v>26</v>
      </c>
      <c r="G174" s="23">
        <v>56</v>
      </c>
      <c r="H174" s="23">
        <v>82</v>
      </c>
      <c r="I174" s="42">
        <f t="shared" si="77"/>
        <v>176</v>
      </c>
      <c r="J174" s="23">
        <f t="shared" si="78"/>
        <v>12</v>
      </c>
      <c r="K174" s="23">
        <f t="shared" si="79"/>
        <v>52</v>
      </c>
      <c r="L174" s="23">
        <f t="shared" si="71"/>
        <v>168</v>
      </c>
      <c r="M174" s="23">
        <f t="shared" si="72"/>
        <v>328</v>
      </c>
      <c r="N174" s="26">
        <f t="shared" si="73"/>
        <v>560</v>
      </c>
      <c r="O174" s="17">
        <f t="shared" si="74"/>
        <v>3.1818181818181817</v>
      </c>
      <c r="P174" s="60"/>
      <c r="Q174" s="27">
        <v>0</v>
      </c>
      <c r="R174" s="28">
        <v>0</v>
      </c>
      <c r="S174" s="27">
        <v>0</v>
      </c>
    </row>
    <row r="175" spans="1:19" ht="15" customHeight="1">
      <c r="A175" s="69"/>
      <c r="B175" s="47" t="s">
        <v>265</v>
      </c>
      <c r="C175" s="55" t="s">
        <v>123</v>
      </c>
      <c r="D175" s="23">
        <v>2</v>
      </c>
      <c r="E175" s="23">
        <v>0</v>
      </c>
      <c r="F175" s="23">
        <v>0</v>
      </c>
      <c r="G175" s="23">
        <v>16</v>
      </c>
      <c r="H175" s="23">
        <v>18</v>
      </c>
      <c r="I175" s="42">
        <f t="shared" si="77"/>
        <v>34</v>
      </c>
      <c r="J175" s="23">
        <f t="shared" si="78"/>
        <v>0</v>
      </c>
      <c r="K175" s="23">
        <f t="shared" si="79"/>
        <v>0</v>
      </c>
      <c r="L175" s="23">
        <f t="shared" si="71"/>
        <v>48</v>
      </c>
      <c r="M175" s="23">
        <f t="shared" si="72"/>
        <v>72</v>
      </c>
      <c r="N175" s="26">
        <f t="shared" si="73"/>
        <v>120</v>
      </c>
      <c r="O175" s="17">
        <f t="shared" si="74"/>
        <v>3.5294117647058822</v>
      </c>
      <c r="P175" s="60"/>
      <c r="Q175" s="27">
        <v>0</v>
      </c>
      <c r="R175" s="28">
        <v>0</v>
      </c>
      <c r="S175" s="27">
        <v>3</v>
      </c>
    </row>
    <row r="176" spans="1:19">
      <c r="A176" s="69"/>
      <c r="B176" s="70" t="s">
        <v>142</v>
      </c>
      <c r="C176" s="71"/>
      <c r="D176" s="10">
        <f>SUM(D171:D175)</f>
        <v>53</v>
      </c>
      <c r="E176" s="10">
        <f>SUM(E171:E175)</f>
        <v>13</v>
      </c>
      <c r="F176" s="10">
        <f>SUM(F171:F175)</f>
        <v>45</v>
      </c>
      <c r="G176" s="10">
        <f>SUM(G171:G175)</f>
        <v>98</v>
      </c>
      <c r="H176" s="10">
        <f>SUM(H171:H175)</f>
        <v>235</v>
      </c>
      <c r="I176" s="10">
        <f t="shared" si="77"/>
        <v>391</v>
      </c>
      <c r="J176" s="24">
        <f t="shared" si="78"/>
        <v>13</v>
      </c>
      <c r="K176" s="24">
        <f t="shared" si="79"/>
        <v>90</v>
      </c>
      <c r="L176" s="24">
        <f t="shared" si="71"/>
        <v>294</v>
      </c>
      <c r="M176" s="24">
        <f t="shared" si="72"/>
        <v>940</v>
      </c>
      <c r="N176" s="19">
        <f t="shared" si="73"/>
        <v>1337</v>
      </c>
      <c r="O176" s="16">
        <f t="shared" si="74"/>
        <v>3.4194373401534528</v>
      </c>
      <c r="P176" s="60"/>
      <c r="Q176" s="33">
        <f>SUM(Q171:Q175)</f>
        <v>0</v>
      </c>
      <c r="R176" s="33">
        <f>SUM(R171:R175)</f>
        <v>4</v>
      </c>
      <c r="S176" s="33">
        <f>SUM(S171:S175)</f>
        <v>3</v>
      </c>
    </row>
    <row r="177" spans="1:19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9"/>
    </row>
    <row r="178" spans="1:19" ht="15" customHeight="1">
      <c r="A178" s="72" t="s">
        <v>78</v>
      </c>
      <c r="B178" s="6" t="s">
        <v>266</v>
      </c>
      <c r="C178" s="55" t="s">
        <v>79</v>
      </c>
      <c r="D178" s="23">
        <v>17</v>
      </c>
      <c r="E178" s="23">
        <v>0</v>
      </c>
      <c r="F178" s="23">
        <v>0</v>
      </c>
      <c r="G178" s="23">
        <v>44</v>
      </c>
      <c r="H178" s="23">
        <v>53</v>
      </c>
      <c r="I178" s="42">
        <f>SUM(E178:H178)</f>
        <v>97</v>
      </c>
      <c r="J178" s="23">
        <f t="shared" ref="J178:J181" si="80">E178*1</f>
        <v>0</v>
      </c>
      <c r="K178" s="23">
        <f t="shared" ref="K178:K181" si="81">F178*2</f>
        <v>0</v>
      </c>
      <c r="L178" s="23">
        <f t="shared" si="71"/>
        <v>132</v>
      </c>
      <c r="M178" s="23">
        <f t="shared" si="72"/>
        <v>212</v>
      </c>
      <c r="N178" s="26">
        <f t="shared" si="73"/>
        <v>344</v>
      </c>
      <c r="O178" s="17">
        <f t="shared" si="74"/>
        <v>3.5463917525773194</v>
      </c>
      <c r="P178" s="60">
        <f>SQRT((((1-O181)^2)*E181+((2-O181)^2)*F181+((3-O181)^2)*G181+((4-O181)^2)*H181)/I181)</f>
        <v>0.61589627861679752</v>
      </c>
      <c r="Q178" s="27">
        <v>0</v>
      </c>
      <c r="R178" s="28">
        <v>2</v>
      </c>
      <c r="S178" s="27">
        <v>2</v>
      </c>
    </row>
    <row r="179" spans="1:19" ht="15" customHeight="1">
      <c r="A179" s="72"/>
      <c r="B179" s="6" t="s">
        <v>267</v>
      </c>
      <c r="C179" s="55" t="s">
        <v>80</v>
      </c>
      <c r="D179" s="23">
        <v>9</v>
      </c>
      <c r="E179" s="23">
        <v>0</v>
      </c>
      <c r="F179" s="23">
        <v>29</v>
      </c>
      <c r="G179" s="23">
        <v>160</v>
      </c>
      <c r="H179" s="23">
        <v>174</v>
      </c>
      <c r="I179" s="42">
        <f>SUM(E179:H179)</f>
        <v>363</v>
      </c>
      <c r="J179" s="23">
        <f t="shared" si="80"/>
        <v>0</v>
      </c>
      <c r="K179" s="23">
        <f t="shared" si="81"/>
        <v>58</v>
      </c>
      <c r="L179" s="23">
        <f t="shared" si="71"/>
        <v>480</v>
      </c>
      <c r="M179" s="23">
        <f t="shared" si="72"/>
        <v>696</v>
      </c>
      <c r="N179" s="26">
        <f t="shared" si="73"/>
        <v>1234</v>
      </c>
      <c r="O179" s="17">
        <f t="shared" si="74"/>
        <v>3.3994490358126721</v>
      </c>
      <c r="P179" s="60"/>
      <c r="Q179" s="27">
        <v>0</v>
      </c>
      <c r="R179" s="28">
        <v>3</v>
      </c>
      <c r="S179" s="27">
        <v>0</v>
      </c>
    </row>
    <row r="180" spans="1:19" ht="15" customHeight="1">
      <c r="A180" s="72"/>
      <c r="B180" s="6" t="s">
        <v>268</v>
      </c>
      <c r="C180" s="55" t="s">
        <v>81</v>
      </c>
      <c r="D180" s="23">
        <v>0</v>
      </c>
      <c r="E180" s="23">
        <v>0</v>
      </c>
      <c r="F180" s="23">
        <v>5</v>
      </c>
      <c r="G180" s="23">
        <v>13</v>
      </c>
      <c r="H180" s="23">
        <v>36</v>
      </c>
      <c r="I180" s="42">
        <f>SUM(E180:H180)</f>
        <v>54</v>
      </c>
      <c r="J180" s="23">
        <f t="shared" si="80"/>
        <v>0</v>
      </c>
      <c r="K180" s="23">
        <f t="shared" si="81"/>
        <v>10</v>
      </c>
      <c r="L180" s="23">
        <f t="shared" si="71"/>
        <v>39</v>
      </c>
      <c r="M180" s="23">
        <f t="shared" si="72"/>
        <v>144</v>
      </c>
      <c r="N180" s="26">
        <f t="shared" si="73"/>
        <v>193</v>
      </c>
      <c r="O180" s="17">
        <f t="shared" si="74"/>
        <v>3.574074074074074</v>
      </c>
      <c r="P180" s="60"/>
      <c r="Q180" s="27">
        <v>0</v>
      </c>
      <c r="R180" s="28">
        <v>0</v>
      </c>
      <c r="S180" s="27">
        <v>0</v>
      </c>
    </row>
    <row r="181" spans="1:19">
      <c r="A181" s="72"/>
      <c r="B181" s="70" t="s">
        <v>142</v>
      </c>
      <c r="C181" s="71"/>
      <c r="D181" s="10">
        <f>SUM(D178:D180)</f>
        <v>26</v>
      </c>
      <c r="E181" s="10">
        <f>SUM(E178:E180)</f>
        <v>0</v>
      </c>
      <c r="F181" s="10">
        <f>SUM(F178:F180)</f>
        <v>34</v>
      </c>
      <c r="G181" s="10">
        <f>SUM(G178:G180)</f>
        <v>217</v>
      </c>
      <c r="H181" s="10">
        <f>SUM(H178:H180)</f>
        <v>263</v>
      </c>
      <c r="I181" s="10">
        <f>SUM(E181:H181)</f>
        <v>514</v>
      </c>
      <c r="J181" s="24">
        <f t="shared" si="80"/>
        <v>0</v>
      </c>
      <c r="K181" s="24">
        <f t="shared" si="81"/>
        <v>68</v>
      </c>
      <c r="L181" s="24">
        <f t="shared" si="71"/>
        <v>651</v>
      </c>
      <c r="M181" s="24">
        <f t="shared" si="72"/>
        <v>1052</v>
      </c>
      <c r="N181" s="19">
        <f t="shared" si="73"/>
        <v>1771</v>
      </c>
      <c r="O181" s="16">
        <f t="shared" si="74"/>
        <v>3.445525291828794</v>
      </c>
      <c r="P181" s="60"/>
      <c r="Q181" s="33">
        <f>SUM(Q178:Q180)</f>
        <v>0</v>
      </c>
      <c r="R181" s="33">
        <f>SUM(R178:R180)</f>
        <v>5</v>
      </c>
      <c r="S181" s="33">
        <f>SUM(S178:S180)</f>
        <v>2</v>
      </c>
    </row>
    <row r="182" spans="1:19">
      <c r="A182" s="57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9"/>
    </row>
    <row r="183" spans="1:19" ht="15" customHeight="1">
      <c r="A183" s="69" t="s">
        <v>82</v>
      </c>
      <c r="B183" s="47" t="s">
        <v>269</v>
      </c>
      <c r="C183" s="45" t="s">
        <v>83</v>
      </c>
      <c r="D183" s="23">
        <v>9</v>
      </c>
      <c r="E183" s="23">
        <v>10</v>
      </c>
      <c r="F183" s="23">
        <v>29</v>
      </c>
      <c r="G183" s="23">
        <v>71</v>
      </c>
      <c r="H183" s="23">
        <v>61</v>
      </c>
      <c r="I183" s="43">
        <f>SUM(E183:H183)</f>
        <v>171</v>
      </c>
      <c r="J183" s="23">
        <f t="shared" ref="J183:J187" si="82">E183*1</f>
        <v>10</v>
      </c>
      <c r="K183" s="23">
        <f t="shared" ref="K183:K187" si="83">F183*2</f>
        <v>58</v>
      </c>
      <c r="L183" s="23">
        <f t="shared" si="71"/>
        <v>213</v>
      </c>
      <c r="M183" s="23">
        <f t="shared" si="72"/>
        <v>244</v>
      </c>
      <c r="N183" s="26">
        <f t="shared" si="73"/>
        <v>525</v>
      </c>
      <c r="O183" s="17">
        <f t="shared" si="74"/>
        <v>3.0701754385964914</v>
      </c>
      <c r="P183" s="65">
        <f>SQRT((((1-O187)^2)*E187+((2-O187)^2)*F187+((3-O187)^2)*G187+((4-O187)^2)*H187)/I187)</f>
        <v>0.87548636804797841</v>
      </c>
      <c r="Q183" s="27">
        <v>1</v>
      </c>
      <c r="R183" s="28">
        <v>6</v>
      </c>
      <c r="S183" s="27">
        <v>2</v>
      </c>
    </row>
    <row r="184" spans="1:19" ht="15" customHeight="1">
      <c r="A184" s="69"/>
      <c r="B184" s="47" t="s">
        <v>270</v>
      </c>
      <c r="C184" s="55" t="s">
        <v>84</v>
      </c>
      <c r="D184" s="23">
        <v>2</v>
      </c>
      <c r="E184" s="23">
        <v>2</v>
      </c>
      <c r="F184" s="23">
        <v>19</v>
      </c>
      <c r="G184" s="23">
        <v>44</v>
      </c>
      <c r="H184" s="23">
        <v>71</v>
      </c>
      <c r="I184" s="43">
        <f>SUM(E184:H184)</f>
        <v>136</v>
      </c>
      <c r="J184" s="23">
        <f t="shared" si="82"/>
        <v>2</v>
      </c>
      <c r="K184" s="23">
        <f t="shared" si="83"/>
        <v>38</v>
      </c>
      <c r="L184" s="23">
        <f t="shared" si="71"/>
        <v>132</v>
      </c>
      <c r="M184" s="23">
        <f t="shared" si="72"/>
        <v>284</v>
      </c>
      <c r="N184" s="26">
        <f t="shared" si="73"/>
        <v>456</v>
      </c>
      <c r="O184" s="17">
        <f t="shared" si="74"/>
        <v>3.3529411764705883</v>
      </c>
      <c r="P184" s="65"/>
      <c r="Q184" s="27">
        <v>1</v>
      </c>
      <c r="R184" s="28">
        <v>0</v>
      </c>
      <c r="S184" s="27">
        <v>0</v>
      </c>
    </row>
    <row r="185" spans="1:19" ht="15" customHeight="1">
      <c r="A185" s="69"/>
      <c r="B185" s="47" t="s">
        <v>271</v>
      </c>
      <c r="C185" s="55" t="s">
        <v>85</v>
      </c>
      <c r="D185" s="23">
        <v>1</v>
      </c>
      <c r="E185" s="23">
        <v>2</v>
      </c>
      <c r="F185" s="23">
        <v>8</v>
      </c>
      <c r="G185" s="23">
        <v>23</v>
      </c>
      <c r="H185" s="23">
        <v>26</v>
      </c>
      <c r="I185" s="43">
        <f>SUM(E185:H185)</f>
        <v>59</v>
      </c>
      <c r="J185" s="23">
        <f t="shared" si="82"/>
        <v>2</v>
      </c>
      <c r="K185" s="23">
        <f t="shared" si="83"/>
        <v>16</v>
      </c>
      <c r="L185" s="23">
        <f t="shared" si="71"/>
        <v>69</v>
      </c>
      <c r="M185" s="23">
        <f t="shared" si="72"/>
        <v>104</v>
      </c>
      <c r="N185" s="26">
        <f t="shared" si="73"/>
        <v>191</v>
      </c>
      <c r="O185" s="17">
        <f t="shared" si="74"/>
        <v>3.2372881355932202</v>
      </c>
      <c r="P185" s="65"/>
      <c r="Q185" s="27">
        <v>0</v>
      </c>
      <c r="R185" s="28">
        <v>0</v>
      </c>
      <c r="S185" s="27">
        <v>0</v>
      </c>
    </row>
    <row r="186" spans="1:19" ht="15" customHeight="1">
      <c r="A186" s="69"/>
      <c r="B186" s="47" t="s">
        <v>272</v>
      </c>
      <c r="C186" s="55" t="s">
        <v>86</v>
      </c>
      <c r="D186" s="23">
        <v>1</v>
      </c>
      <c r="E186" s="23">
        <v>19</v>
      </c>
      <c r="F186" s="23">
        <v>38</v>
      </c>
      <c r="G186" s="23">
        <v>89</v>
      </c>
      <c r="H186" s="23">
        <v>75</v>
      </c>
      <c r="I186" s="43">
        <f>SUM(E186:H186)</f>
        <v>221</v>
      </c>
      <c r="J186" s="23">
        <f t="shared" si="82"/>
        <v>19</v>
      </c>
      <c r="K186" s="23">
        <f t="shared" si="83"/>
        <v>76</v>
      </c>
      <c r="L186" s="23">
        <f t="shared" si="71"/>
        <v>267</v>
      </c>
      <c r="M186" s="23">
        <f t="shared" si="72"/>
        <v>300</v>
      </c>
      <c r="N186" s="26">
        <f t="shared" si="73"/>
        <v>662</v>
      </c>
      <c r="O186" s="17">
        <f t="shared" si="74"/>
        <v>2.995475113122172</v>
      </c>
      <c r="P186" s="65"/>
      <c r="Q186" s="27">
        <v>0</v>
      </c>
      <c r="R186" s="28">
        <v>0</v>
      </c>
      <c r="S186" s="27">
        <v>7</v>
      </c>
    </row>
    <row r="187" spans="1:19">
      <c r="A187" s="69"/>
      <c r="B187" s="70" t="s">
        <v>142</v>
      </c>
      <c r="C187" s="71"/>
      <c r="D187" s="10">
        <f>SUM(D183:D186)</f>
        <v>13</v>
      </c>
      <c r="E187" s="10">
        <f>SUM(E183:E186)</f>
        <v>33</v>
      </c>
      <c r="F187" s="10">
        <f>SUM(F183:F186)</f>
        <v>94</v>
      </c>
      <c r="G187" s="10">
        <f>SUM(G183:G186)</f>
        <v>227</v>
      </c>
      <c r="H187" s="10">
        <f>SUM(H183:H186)</f>
        <v>233</v>
      </c>
      <c r="I187" s="10">
        <f>SUM(E187:H187)</f>
        <v>587</v>
      </c>
      <c r="J187" s="24">
        <f t="shared" si="82"/>
        <v>33</v>
      </c>
      <c r="K187" s="24">
        <f t="shared" si="83"/>
        <v>188</v>
      </c>
      <c r="L187" s="24">
        <f t="shared" si="71"/>
        <v>681</v>
      </c>
      <c r="M187" s="24">
        <f t="shared" si="72"/>
        <v>932</v>
      </c>
      <c r="N187" s="19">
        <f t="shared" si="73"/>
        <v>1834</v>
      </c>
      <c r="O187" s="16">
        <f t="shared" si="74"/>
        <v>3.1243611584327087</v>
      </c>
      <c r="P187" s="65"/>
      <c r="Q187" s="33">
        <f>SUM(Q183:Q186)</f>
        <v>2</v>
      </c>
      <c r="R187" s="33">
        <f>SUM(R183:R186)</f>
        <v>6</v>
      </c>
      <c r="S187" s="33">
        <f>SUM(S183:S186)</f>
        <v>9</v>
      </c>
    </row>
    <row r="188" spans="1:19">
      <c r="A188" s="57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9"/>
    </row>
    <row r="189" spans="1:19" ht="19.5" customHeight="1">
      <c r="A189" s="69" t="s">
        <v>88</v>
      </c>
      <c r="B189" s="48" t="s">
        <v>288</v>
      </c>
      <c r="C189" s="55" t="s">
        <v>87</v>
      </c>
      <c r="D189" s="23">
        <v>6</v>
      </c>
      <c r="E189" s="23">
        <v>0</v>
      </c>
      <c r="F189" s="23">
        <v>3</v>
      </c>
      <c r="G189" s="23">
        <v>26</v>
      </c>
      <c r="H189" s="23">
        <v>91</v>
      </c>
      <c r="I189" s="42">
        <f>SUM(E189:H189)</f>
        <v>120</v>
      </c>
      <c r="J189" s="23">
        <f t="shared" ref="J189:J190" si="84">E189*1</f>
        <v>0</v>
      </c>
      <c r="K189" s="23">
        <f t="shared" ref="K189:K190" si="85">F189*2</f>
        <v>6</v>
      </c>
      <c r="L189" s="23">
        <f t="shared" si="71"/>
        <v>78</v>
      </c>
      <c r="M189" s="23">
        <f t="shared" si="72"/>
        <v>364</v>
      </c>
      <c r="N189" s="26">
        <f t="shared" si="73"/>
        <v>448</v>
      </c>
      <c r="O189" s="17">
        <f t="shared" si="74"/>
        <v>3.7333333333333334</v>
      </c>
      <c r="P189" s="60">
        <f>SQRT((((1-O190)^2)*E190+((2-O190)^2)*F190+((3-O190)^2)*G190+((4-O190)^2)*H190)/I190)</f>
        <v>0.49553562491061687</v>
      </c>
      <c r="Q189" s="27">
        <v>4</v>
      </c>
      <c r="R189" s="28">
        <v>3</v>
      </c>
      <c r="S189" s="27">
        <v>1</v>
      </c>
    </row>
    <row r="190" spans="1:19">
      <c r="A190" s="69"/>
      <c r="B190" s="70" t="s">
        <v>142</v>
      </c>
      <c r="C190" s="71"/>
      <c r="D190" s="10">
        <f>SUM(D189)</f>
        <v>6</v>
      </c>
      <c r="E190" s="10">
        <f>SUM(E189)</f>
        <v>0</v>
      </c>
      <c r="F190" s="10">
        <f>SUM(F189)</f>
        <v>3</v>
      </c>
      <c r="G190" s="10">
        <f>SUM(G189)</f>
        <v>26</v>
      </c>
      <c r="H190" s="10">
        <f>SUM(H189)</f>
        <v>91</v>
      </c>
      <c r="I190" s="10">
        <f>SUM(E190:H190)</f>
        <v>120</v>
      </c>
      <c r="J190" s="24">
        <f t="shared" si="84"/>
        <v>0</v>
      </c>
      <c r="K190" s="24">
        <f t="shared" si="85"/>
        <v>6</v>
      </c>
      <c r="L190" s="24">
        <f t="shared" si="71"/>
        <v>78</v>
      </c>
      <c r="M190" s="24">
        <f t="shared" si="72"/>
        <v>364</v>
      </c>
      <c r="N190" s="19">
        <f t="shared" si="73"/>
        <v>448</v>
      </c>
      <c r="O190" s="16">
        <f t="shared" si="74"/>
        <v>3.7333333333333334</v>
      </c>
      <c r="P190" s="60"/>
      <c r="Q190" s="33">
        <f>SUM(Q189)</f>
        <v>4</v>
      </c>
      <c r="R190" s="33">
        <f>SUM(R189)</f>
        <v>3</v>
      </c>
      <c r="S190" s="33">
        <f>SUM(S189)</f>
        <v>1</v>
      </c>
    </row>
    <row r="191" spans="1:19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9"/>
    </row>
    <row r="192" spans="1:19" ht="15" customHeight="1">
      <c r="A192" s="72" t="s">
        <v>89</v>
      </c>
      <c r="B192" s="6" t="s">
        <v>273</v>
      </c>
      <c r="C192" s="55" t="s">
        <v>90</v>
      </c>
      <c r="D192" s="23">
        <v>2</v>
      </c>
      <c r="E192" s="23">
        <v>0</v>
      </c>
      <c r="F192" s="23">
        <v>12</v>
      </c>
      <c r="G192" s="23">
        <v>39</v>
      </c>
      <c r="H192" s="23">
        <v>31</v>
      </c>
      <c r="I192" s="42">
        <f t="shared" ref="I192:I197" si="86">SUM(E192:H192)</f>
        <v>82</v>
      </c>
      <c r="J192" s="23">
        <f t="shared" ref="J192:J197" si="87">E192*1</f>
        <v>0</v>
      </c>
      <c r="K192" s="23">
        <f t="shared" ref="K192:K197" si="88">F192*2</f>
        <v>24</v>
      </c>
      <c r="L192" s="23">
        <f t="shared" si="71"/>
        <v>117</v>
      </c>
      <c r="M192" s="23">
        <f t="shared" si="72"/>
        <v>124</v>
      </c>
      <c r="N192" s="26">
        <f t="shared" si="73"/>
        <v>265</v>
      </c>
      <c r="O192" s="17">
        <f t="shared" si="74"/>
        <v>3.2317073170731709</v>
      </c>
      <c r="P192" s="60">
        <f>SQRT((((1-O197)^2)*E197+((2-O197)^2)*F197+((3-O197)^2)*G197+((4-O197)^2)*H197)/I197)</f>
        <v>0.76057640274844773</v>
      </c>
      <c r="Q192" s="27">
        <v>2</v>
      </c>
      <c r="R192" s="28">
        <v>4</v>
      </c>
      <c r="S192" s="27">
        <v>1</v>
      </c>
    </row>
    <row r="193" spans="1:19" ht="15" customHeight="1">
      <c r="A193" s="72"/>
      <c r="B193" s="6" t="s">
        <v>274</v>
      </c>
      <c r="C193" s="55" t="s">
        <v>91</v>
      </c>
      <c r="D193" s="23">
        <v>0</v>
      </c>
      <c r="E193" s="23">
        <v>8</v>
      </c>
      <c r="F193" s="23">
        <v>29</v>
      </c>
      <c r="G193" s="23">
        <v>45</v>
      </c>
      <c r="H193" s="23">
        <v>26</v>
      </c>
      <c r="I193" s="42">
        <f t="shared" si="86"/>
        <v>108</v>
      </c>
      <c r="J193" s="23">
        <f t="shared" si="87"/>
        <v>8</v>
      </c>
      <c r="K193" s="23">
        <f t="shared" si="88"/>
        <v>58</v>
      </c>
      <c r="L193" s="23">
        <f t="shared" si="71"/>
        <v>135</v>
      </c>
      <c r="M193" s="23">
        <f t="shared" si="72"/>
        <v>104</v>
      </c>
      <c r="N193" s="26">
        <f t="shared" si="73"/>
        <v>305</v>
      </c>
      <c r="O193" s="17">
        <f t="shared" si="74"/>
        <v>2.824074074074074</v>
      </c>
      <c r="P193" s="60"/>
      <c r="Q193" s="27">
        <v>1</v>
      </c>
      <c r="R193" s="28">
        <v>4</v>
      </c>
      <c r="S193" s="27">
        <v>0</v>
      </c>
    </row>
    <row r="194" spans="1:19" ht="15" customHeight="1">
      <c r="A194" s="72"/>
      <c r="B194" s="6" t="s">
        <v>275</v>
      </c>
      <c r="C194" s="55" t="s">
        <v>92</v>
      </c>
      <c r="D194" s="23">
        <v>7</v>
      </c>
      <c r="E194" s="23">
        <v>0</v>
      </c>
      <c r="F194" s="23">
        <v>8</v>
      </c>
      <c r="G194" s="23">
        <v>62</v>
      </c>
      <c r="H194" s="23">
        <v>73</v>
      </c>
      <c r="I194" s="42">
        <f t="shared" si="86"/>
        <v>143</v>
      </c>
      <c r="J194" s="23">
        <f t="shared" si="87"/>
        <v>0</v>
      </c>
      <c r="K194" s="23">
        <f t="shared" si="88"/>
        <v>16</v>
      </c>
      <c r="L194" s="23">
        <f t="shared" si="71"/>
        <v>186</v>
      </c>
      <c r="M194" s="23">
        <f t="shared" si="72"/>
        <v>292</v>
      </c>
      <c r="N194" s="26">
        <f t="shared" si="73"/>
        <v>494</v>
      </c>
      <c r="O194" s="17">
        <f t="shared" si="74"/>
        <v>3.4545454545454546</v>
      </c>
      <c r="P194" s="60"/>
      <c r="Q194" s="27">
        <v>0</v>
      </c>
      <c r="R194" s="28">
        <v>5</v>
      </c>
      <c r="S194" s="27">
        <v>0</v>
      </c>
    </row>
    <row r="195" spans="1:19" ht="15" customHeight="1">
      <c r="A195" s="72"/>
      <c r="B195" s="6" t="s">
        <v>276</v>
      </c>
      <c r="C195" s="55" t="s">
        <v>93</v>
      </c>
      <c r="D195" s="23">
        <v>6</v>
      </c>
      <c r="E195" s="23">
        <v>0</v>
      </c>
      <c r="F195" s="23">
        <v>6</v>
      </c>
      <c r="G195" s="23">
        <v>16</v>
      </c>
      <c r="H195" s="23">
        <v>26</v>
      </c>
      <c r="I195" s="42">
        <f t="shared" si="86"/>
        <v>48</v>
      </c>
      <c r="J195" s="23">
        <f t="shared" si="87"/>
        <v>0</v>
      </c>
      <c r="K195" s="23">
        <f t="shared" si="88"/>
        <v>12</v>
      </c>
      <c r="L195" s="23">
        <f t="shared" si="71"/>
        <v>48</v>
      </c>
      <c r="M195" s="23">
        <f t="shared" si="72"/>
        <v>104</v>
      </c>
      <c r="N195" s="26">
        <f t="shared" si="73"/>
        <v>164</v>
      </c>
      <c r="O195" s="17">
        <f t="shared" si="74"/>
        <v>3.4166666666666665</v>
      </c>
      <c r="P195" s="60"/>
      <c r="Q195" s="27">
        <v>2</v>
      </c>
      <c r="R195" s="28">
        <v>1</v>
      </c>
      <c r="S195" s="27">
        <v>4</v>
      </c>
    </row>
    <row r="196" spans="1:19" ht="15" customHeight="1">
      <c r="A196" s="72"/>
      <c r="B196" s="6" t="s">
        <v>277</v>
      </c>
      <c r="C196" s="55" t="s">
        <v>94</v>
      </c>
      <c r="D196" s="23">
        <v>0</v>
      </c>
      <c r="E196" s="23">
        <v>1</v>
      </c>
      <c r="F196" s="23">
        <v>10</v>
      </c>
      <c r="G196" s="23">
        <v>34</v>
      </c>
      <c r="H196" s="23">
        <v>33</v>
      </c>
      <c r="I196" s="42">
        <f t="shared" si="86"/>
        <v>78</v>
      </c>
      <c r="J196" s="23">
        <f t="shared" si="87"/>
        <v>1</v>
      </c>
      <c r="K196" s="23">
        <f t="shared" si="88"/>
        <v>20</v>
      </c>
      <c r="L196" s="23">
        <f t="shared" si="71"/>
        <v>102</v>
      </c>
      <c r="M196" s="23">
        <f t="shared" si="72"/>
        <v>132</v>
      </c>
      <c r="N196" s="26">
        <f t="shared" si="73"/>
        <v>255</v>
      </c>
      <c r="O196" s="17">
        <f t="shared" si="74"/>
        <v>3.2692307692307692</v>
      </c>
      <c r="P196" s="60"/>
      <c r="Q196" s="27">
        <v>2</v>
      </c>
      <c r="R196" s="28">
        <v>1</v>
      </c>
      <c r="S196" s="27">
        <v>0</v>
      </c>
    </row>
    <row r="197" spans="1:19">
      <c r="A197" s="72"/>
      <c r="B197" s="70" t="s">
        <v>142</v>
      </c>
      <c r="C197" s="71"/>
      <c r="D197" s="10">
        <f>SUM(D192:D196)</f>
        <v>15</v>
      </c>
      <c r="E197" s="10">
        <f>SUM(E192:E196)</f>
        <v>9</v>
      </c>
      <c r="F197" s="10">
        <f>SUM(F192:F196)</f>
        <v>65</v>
      </c>
      <c r="G197" s="10">
        <f>SUM(G192:G196)</f>
        <v>196</v>
      </c>
      <c r="H197" s="10">
        <f>SUM(H192:H196)</f>
        <v>189</v>
      </c>
      <c r="I197" s="10">
        <f t="shared" si="86"/>
        <v>459</v>
      </c>
      <c r="J197" s="24">
        <f t="shared" si="87"/>
        <v>9</v>
      </c>
      <c r="K197" s="24">
        <f t="shared" si="88"/>
        <v>130</v>
      </c>
      <c r="L197" s="24">
        <f t="shared" si="71"/>
        <v>588</v>
      </c>
      <c r="M197" s="24">
        <f t="shared" si="72"/>
        <v>756</v>
      </c>
      <c r="N197" s="19">
        <f t="shared" si="73"/>
        <v>1483</v>
      </c>
      <c r="O197" s="16">
        <f t="shared" si="74"/>
        <v>3.2309368191721135</v>
      </c>
      <c r="P197" s="60"/>
      <c r="Q197" s="33">
        <f>SUM(Q192:Q196)</f>
        <v>7</v>
      </c>
      <c r="R197" s="33">
        <f>SUM(R192:R196)</f>
        <v>15</v>
      </c>
      <c r="S197" s="33">
        <f>SUM(S192:S196)</f>
        <v>5</v>
      </c>
    </row>
    <row r="198" spans="1:19">
      <c r="A198" s="57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9"/>
    </row>
    <row r="199" spans="1:19" ht="15" customHeight="1">
      <c r="A199" s="69" t="s">
        <v>95</v>
      </c>
      <c r="B199" s="47" t="s">
        <v>278</v>
      </c>
      <c r="C199" s="55" t="s">
        <v>96</v>
      </c>
      <c r="D199" s="23">
        <v>5</v>
      </c>
      <c r="E199" s="23">
        <v>8</v>
      </c>
      <c r="F199" s="23">
        <v>3</v>
      </c>
      <c r="G199" s="23">
        <v>31</v>
      </c>
      <c r="H199" s="23">
        <v>19</v>
      </c>
      <c r="I199" s="42">
        <f>SUM(E199:H199)</f>
        <v>61</v>
      </c>
      <c r="J199" s="23">
        <f t="shared" ref="J199:J203" si="89">E199*1</f>
        <v>8</v>
      </c>
      <c r="K199" s="23">
        <f t="shared" ref="K199:K203" si="90">F199*2</f>
        <v>6</v>
      </c>
      <c r="L199" s="23">
        <f t="shared" si="71"/>
        <v>93</v>
      </c>
      <c r="M199" s="23">
        <f t="shared" si="72"/>
        <v>76</v>
      </c>
      <c r="N199" s="26">
        <f t="shared" si="73"/>
        <v>183</v>
      </c>
      <c r="O199" s="17">
        <f t="shared" si="74"/>
        <v>3</v>
      </c>
      <c r="P199" s="60">
        <f>SQRT((((1-O203)^2)*E203+((2-O203)^2)*F203+((3-O203)^2)*G203+((4-O203)^2)*H203)/I203)</f>
        <v>0.66631609369807787</v>
      </c>
      <c r="Q199" s="27">
        <v>0</v>
      </c>
      <c r="R199" s="28">
        <v>2</v>
      </c>
      <c r="S199" s="27">
        <v>0</v>
      </c>
    </row>
    <row r="200" spans="1:19" ht="15" customHeight="1">
      <c r="A200" s="69"/>
      <c r="B200" s="47" t="s">
        <v>279</v>
      </c>
      <c r="C200" s="55" t="s">
        <v>97</v>
      </c>
      <c r="D200" s="23">
        <v>6</v>
      </c>
      <c r="E200" s="23">
        <v>0</v>
      </c>
      <c r="F200" s="23">
        <v>0</v>
      </c>
      <c r="G200" s="23">
        <v>24</v>
      </c>
      <c r="H200" s="23">
        <v>30</v>
      </c>
      <c r="I200" s="42">
        <f>SUM(E200:H200)</f>
        <v>54</v>
      </c>
      <c r="J200" s="23">
        <f t="shared" si="89"/>
        <v>0</v>
      </c>
      <c r="K200" s="23">
        <f t="shared" si="90"/>
        <v>0</v>
      </c>
      <c r="L200" s="23">
        <f t="shared" si="71"/>
        <v>72</v>
      </c>
      <c r="M200" s="23">
        <f t="shared" si="72"/>
        <v>120</v>
      </c>
      <c r="N200" s="26">
        <f t="shared" si="73"/>
        <v>192</v>
      </c>
      <c r="O200" s="17">
        <f t="shared" si="74"/>
        <v>3.5555555555555554</v>
      </c>
      <c r="P200" s="60"/>
      <c r="Q200" s="27">
        <v>1</v>
      </c>
      <c r="R200" s="28">
        <v>1</v>
      </c>
      <c r="S200" s="27">
        <v>0</v>
      </c>
    </row>
    <row r="201" spans="1:19" ht="15" customHeight="1">
      <c r="A201" s="69"/>
      <c r="B201" s="47" t="s">
        <v>280</v>
      </c>
      <c r="C201" s="55" t="s">
        <v>98</v>
      </c>
      <c r="D201" s="23">
        <v>6</v>
      </c>
      <c r="E201" s="23">
        <v>0</v>
      </c>
      <c r="F201" s="23">
        <v>0</v>
      </c>
      <c r="G201" s="23">
        <v>2</v>
      </c>
      <c r="H201" s="23">
        <v>10</v>
      </c>
      <c r="I201" s="42">
        <f>SUM(E201:H201)</f>
        <v>12</v>
      </c>
      <c r="J201" s="23">
        <f t="shared" si="89"/>
        <v>0</v>
      </c>
      <c r="K201" s="23">
        <f t="shared" si="90"/>
        <v>0</v>
      </c>
      <c r="L201" s="23">
        <f t="shared" si="71"/>
        <v>6</v>
      </c>
      <c r="M201" s="23">
        <f t="shared" si="72"/>
        <v>40</v>
      </c>
      <c r="N201" s="26">
        <f t="shared" si="73"/>
        <v>46</v>
      </c>
      <c r="O201" s="17">
        <f t="shared" si="74"/>
        <v>3.8333333333333335</v>
      </c>
      <c r="P201" s="60"/>
      <c r="Q201" s="27">
        <v>1</v>
      </c>
      <c r="R201" s="28">
        <v>1</v>
      </c>
      <c r="S201" s="27">
        <v>1</v>
      </c>
    </row>
    <row r="202" spans="1:19" ht="15" customHeight="1">
      <c r="A202" s="69"/>
      <c r="B202" s="47" t="s">
        <v>281</v>
      </c>
      <c r="C202" s="55" t="s">
        <v>99</v>
      </c>
      <c r="D202" s="23">
        <v>2</v>
      </c>
      <c r="E202" s="23">
        <v>0</v>
      </c>
      <c r="F202" s="23">
        <v>2</v>
      </c>
      <c r="G202" s="23">
        <v>58</v>
      </c>
      <c r="H202" s="23">
        <v>112</v>
      </c>
      <c r="I202" s="42">
        <f>SUM(E202:H202)</f>
        <v>172</v>
      </c>
      <c r="J202" s="23">
        <f t="shared" si="89"/>
        <v>0</v>
      </c>
      <c r="K202" s="23">
        <f t="shared" si="90"/>
        <v>4</v>
      </c>
      <c r="L202" s="23">
        <f t="shared" si="71"/>
        <v>174</v>
      </c>
      <c r="M202" s="23">
        <f t="shared" si="72"/>
        <v>448</v>
      </c>
      <c r="N202" s="26">
        <f t="shared" si="73"/>
        <v>626</v>
      </c>
      <c r="O202" s="17">
        <f t="shared" si="74"/>
        <v>3.63953488372093</v>
      </c>
      <c r="P202" s="60"/>
      <c r="Q202" s="27">
        <v>0</v>
      </c>
      <c r="R202" s="28">
        <v>0</v>
      </c>
      <c r="S202" s="27">
        <v>0</v>
      </c>
    </row>
    <row r="203" spans="1:19">
      <c r="A203" s="69"/>
      <c r="B203" s="70" t="s">
        <v>142</v>
      </c>
      <c r="C203" s="71"/>
      <c r="D203" s="10">
        <f>SUM(D199:D202)</f>
        <v>19</v>
      </c>
      <c r="E203" s="10">
        <f>SUM(E199:E202)</f>
        <v>8</v>
      </c>
      <c r="F203" s="10">
        <f>SUM(F199:F202)</f>
        <v>5</v>
      </c>
      <c r="G203" s="10">
        <f>SUM(G199:G202)</f>
        <v>115</v>
      </c>
      <c r="H203" s="10">
        <f>SUM(H199:H202)</f>
        <v>171</v>
      </c>
      <c r="I203" s="10">
        <f>SUM(E203:H203)</f>
        <v>299</v>
      </c>
      <c r="J203" s="24">
        <f t="shared" si="89"/>
        <v>8</v>
      </c>
      <c r="K203" s="24">
        <f t="shared" si="90"/>
        <v>10</v>
      </c>
      <c r="L203" s="24">
        <f t="shared" si="71"/>
        <v>345</v>
      </c>
      <c r="M203" s="24">
        <f t="shared" si="72"/>
        <v>684</v>
      </c>
      <c r="N203" s="19">
        <f t="shared" si="73"/>
        <v>1047</v>
      </c>
      <c r="O203" s="16">
        <f t="shared" si="74"/>
        <v>3.5016722408026757</v>
      </c>
      <c r="P203" s="60"/>
      <c r="Q203" s="33">
        <f>SUM(Q199:Q202)</f>
        <v>2</v>
      </c>
      <c r="R203" s="33">
        <f>SUM(R199:R202)</f>
        <v>4</v>
      </c>
      <c r="S203" s="33">
        <f>SUM(S199:S202)</f>
        <v>1</v>
      </c>
    </row>
    <row r="204" spans="1:19">
      <c r="A204" s="57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9"/>
    </row>
    <row r="205" spans="1:19" ht="15" customHeight="1">
      <c r="A205" s="69" t="s">
        <v>152</v>
      </c>
      <c r="B205" s="47" t="s">
        <v>282</v>
      </c>
      <c r="C205" s="55" t="s">
        <v>124</v>
      </c>
      <c r="D205" s="23">
        <v>8</v>
      </c>
      <c r="E205" s="23">
        <v>6</v>
      </c>
      <c r="F205" s="23">
        <v>26</v>
      </c>
      <c r="G205" s="23">
        <v>56</v>
      </c>
      <c r="H205" s="23">
        <v>96</v>
      </c>
      <c r="I205" s="42">
        <f>SUM(E205:H205)</f>
        <v>184</v>
      </c>
      <c r="J205" s="23">
        <f t="shared" ref="J205:J208" si="91">E205*1</f>
        <v>6</v>
      </c>
      <c r="K205" s="23">
        <f t="shared" ref="K205:K208" si="92">F205*2</f>
        <v>52</v>
      </c>
      <c r="L205" s="23">
        <f t="shared" si="71"/>
        <v>168</v>
      </c>
      <c r="M205" s="23">
        <f t="shared" si="72"/>
        <v>384</v>
      </c>
      <c r="N205" s="26">
        <f t="shared" si="73"/>
        <v>610</v>
      </c>
      <c r="O205" s="17">
        <f t="shared" si="74"/>
        <v>3.3152173913043477</v>
      </c>
      <c r="P205" s="60">
        <f>SQRT((((1-O208)^2)*E208+((2-O208)^2)*F208+((3-O208)^2)*G208+((4-O208)^2)*H208)/I208)</f>
        <v>0.66247005039997409</v>
      </c>
      <c r="Q205" s="27">
        <v>0</v>
      </c>
      <c r="R205" s="28">
        <v>0</v>
      </c>
      <c r="S205" s="27">
        <v>0</v>
      </c>
    </row>
    <row r="206" spans="1:19" ht="15" customHeight="1">
      <c r="A206" s="69"/>
      <c r="B206" s="47" t="s">
        <v>283</v>
      </c>
      <c r="C206" s="55" t="s">
        <v>160</v>
      </c>
      <c r="D206" s="23">
        <v>3</v>
      </c>
      <c r="E206" s="23">
        <v>0</v>
      </c>
      <c r="F206" s="23">
        <v>10</v>
      </c>
      <c r="G206" s="23">
        <v>74</v>
      </c>
      <c r="H206" s="23">
        <v>153</v>
      </c>
      <c r="I206" s="42">
        <f>SUM(E206:H206)</f>
        <v>237</v>
      </c>
      <c r="J206" s="23">
        <f t="shared" si="91"/>
        <v>0</v>
      </c>
      <c r="K206" s="23">
        <f t="shared" si="92"/>
        <v>20</v>
      </c>
      <c r="L206" s="23">
        <f t="shared" si="71"/>
        <v>222</v>
      </c>
      <c r="M206" s="23">
        <f t="shared" si="72"/>
        <v>612</v>
      </c>
      <c r="N206" s="26">
        <f t="shared" si="73"/>
        <v>854</v>
      </c>
      <c r="O206" s="17">
        <f t="shared" si="74"/>
        <v>3.6033755274261603</v>
      </c>
      <c r="P206" s="60"/>
      <c r="Q206" s="27">
        <v>0</v>
      </c>
      <c r="R206" s="28">
        <v>0</v>
      </c>
      <c r="S206" s="27">
        <v>0</v>
      </c>
    </row>
    <row r="207" spans="1:19" ht="26.25" customHeight="1">
      <c r="A207" s="69"/>
      <c r="B207" s="47" t="s">
        <v>284</v>
      </c>
      <c r="C207" s="55" t="s">
        <v>166</v>
      </c>
      <c r="D207" s="23">
        <v>1</v>
      </c>
      <c r="E207" s="23">
        <v>1</v>
      </c>
      <c r="F207" s="23">
        <v>5</v>
      </c>
      <c r="G207" s="23">
        <v>46</v>
      </c>
      <c r="H207" s="23">
        <v>169</v>
      </c>
      <c r="I207" s="42">
        <f>SUM(E207:H207)</f>
        <v>221</v>
      </c>
      <c r="J207" s="23">
        <f t="shared" si="91"/>
        <v>1</v>
      </c>
      <c r="K207" s="23">
        <f t="shared" si="92"/>
        <v>10</v>
      </c>
      <c r="L207" s="23">
        <f t="shared" si="71"/>
        <v>138</v>
      </c>
      <c r="M207" s="23">
        <f t="shared" si="72"/>
        <v>676</v>
      </c>
      <c r="N207" s="26">
        <f t="shared" si="73"/>
        <v>825</v>
      </c>
      <c r="O207" s="17">
        <f t="shared" si="74"/>
        <v>3.7330316742081449</v>
      </c>
      <c r="P207" s="60"/>
      <c r="Q207" s="27">
        <v>3</v>
      </c>
      <c r="R207" s="28">
        <v>0</v>
      </c>
      <c r="S207" s="27">
        <v>0</v>
      </c>
    </row>
    <row r="208" spans="1:19">
      <c r="A208" s="69"/>
      <c r="B208" s="70" t="s">
        <v>142</v>
      </c>
      <c r="C208" s="71"/>
      <c r="D208" s="10">
        <f>SUM(D205:D207)</f>
        <v>12</v>
      </c>
      <c r="E208" s="10">
        <f>SUM(E205:E207)</f>
        <v>7</v>
      </c>
      <c r="F208" s="10">
        <f>SUM(F205:F207)</f>
        <v>41</v>
      </c>
      <c r="G208" s="10">
        <f>SUM(G205:G207)</f>
        <v>176</v>
      </c>
      <c r="H208" s="10">
        <f>SUM(H205:H207)</f>
        <v>418</v>
      </c>
      <c r="I208" s="10">
        <f>SUM(E208:H208)</f>
        <v>642</v>
      </c>
      <c r="J208" s="24">
        <f t="shared" si="91"/>
        <v>7</v>
      </c>
      <c r="K208" s="24">
        <f t="shared" si="92"/>
        <v>82</v>
      </c>
      <c r="L208" s="24">
        <f t="shared" si="71"/>
        <v>528</v>
      </c>
      <c r="M208" s="24">
        <f t="shared" si="72"/>
        <v>1672</v>
      </c>
      <c r="N208" s="19">
        <f t="shared" si="73"/>
        <v>2289</v>
      </c>
      <c r="O208" s="16">
        <f t="shared" si="74"/>
        <v>3.5654205607476634</v>
      </c>
      <c r="P208" s="60"/>
      <c r="Q208" s="33">
        <f>SUM(Q205:Q207)</f>
        <v>3</v>
      </c>
      <c r="R208" s="33">
        <f>SUM(R205:R207)</f>
        <v>0</v>
      </c>
      <c r="S208" s="33">
        <f>SUM(S205:S207)</f>
        <v>0</v>
      </c>
    </row>
    <row r="209" spans="1:19">
      <c r="A209" s="57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9"/>
    </row>
    <row r="210" spans="1:19" ht="18.75" customHeight="1">
      <c r="A210" s="62" t="s">
        <v>125</v>
      </c>
      <c r="B210" s="47" t="s">
        <v>285</v>
      </c>
      <c r="C210" s="55" t="s">
        <v>126</v>
      </c>
      <c r="D210" s="23">
        <v>2</v>
      </c>
      <c r="E210" s="23">
        <v>0</v>
      </c>
      <c r="F210" s="23">
        <v>7</v>
      </c>
      <c r="G210" s="23">
        <v>39</v>
      </c>
      <c r="H210" s="23">
        <v>84</v>
      </c>
      <c r="I210" s="42">
        <f>SUM(E210:H210)</f>
        <v>130</v>
      </c>
      <c r="J210" s="23">
        <f t="shared" ref="J210:J212" si="93">E210*1</f>
        <v>0</v>
      </c>
      <c r="K210" s="23">
        <f t="shared" ref="K210:K212" si="94">F210*2</f>
        <v>14</v>
      </c>
      <c r="L210" s="23">
        <f t="shared" si="71"/>
        <v>117</v>
      </c>
      <c r="M210" s="23">
        <f t="shared" si="72"/>
        <v>336</v>
      </c>
      <c r="N210" s="26">
        <f t="shared" si="73"/>
        <v>467</v>
      </c>
      <c r="O210" s="17">
        <f t="shared" si="74"/>
        <v>3.5923076923076924</v>
      </c>
      <c r="P210" s="66">
        <f>SQRT((((1-O212)^2)*E212+((2-O212)^2)*F212+((3-O212)^2)*G212+((4-O212)^2)*H212)/I212)</f>
        <v>0.68905012682524613</v>
      </c>
      <c r="Q210" s="27">
        <v>2</v>
      </c>
      <c r="R210" s="28">
        <v>0</v>
      </c>
      <c r="S210" s="27">
        <v>1</v>
      </c>
    </row>
    <row r="211" spans="1:19" ht="27.75" customHeight="1">
      <c r="A211" s="63"/>
      <c r="B211" s="47" t="s">
        <v>286</v>
      </c>
      <c r="C211" s="55" t="s">
        <v>129</v>
      </c>
      <c r="D211" s="23">
        <v>9</v>
      </c>
      <c r="E211" s="23">
        <v>8</v>
      </c>
      <c r="F211" s="23">
        <v>17</v>
      </c>
      <c r="G211" s="23">
        <v>105</v>
      </c>
      <c r="H211" s="23">
        <v>167</v>
      </c>
      <c r="I211" s="42">
        <f>SUM(E211:H211)</f>
        <v>297</v>
      </c>
      <c r="J211" s="23">
        <f t="shared" si="93"/>
        <v>8</v>
      </c>
      <c r="K211" s="23">
        <f t="shared" si="94"/>
        <v>34</v>
      </c>
      <c r="L211" s="23">
        <f t="shared" si="71"/>
        <v>315</v>
      </c>
      <c r="M211" s="23">
        <f t="shared" si="72"/>
        <v>668</v>
      </c>
      <c r="N211" s="26">
        <f t="shared" si="73"/>
        <v>1025</v>
      </c>
      <c r="O211" s="17">
        <f t="shared" si="74"/>
        <v>3.4511784511784511</v>
      </c>
      <c r="P211" s="67"/>
      <c r="Q211" s="27">
        <v>0</v>
      </c>
      <c r="R211" s="28">
        <v>0</v>
      </c>
      <c r="S211" s="27">
        <v>0</v>
      </c>
    </row>
    <row r="212" spans="1:19">
      <c r="A212" s="64"/>
      <c r="B212" s="70" t="s">
        <v>142</v>
      </c>
      <c r="C212" s="71"/>
      <c r="D212" s="10">
        <f>SUM(D210:D211)</f>
        <v>11</v>
      </c>
      <c r="E212" s="10">
        <f>SUM(E210:E211)</f>
        <v>8</v>
      </c>
      <c r="F212" s="10">
        <f>SUM(F210:F211)</f>
        <v>24</v>
      </c>
      <c r="G212" s="10">
        <f>SUM(G210:G211)</f>
        <v>144</v>
      </c>
      <c r="H212" s="10">
        <f>SUM(H210:H211)</f>
        <v>251</v>
      </c>
      <c r="I212" s="10">
        <f>SUM(E212:H212)</f>
        <v>427</v>
      </c>
      <c r="J212" s="24">
        <f t="shared" si="93"/>
        <v>8</v>
      </c>
      <c r="K212" s="24">
        <f t="shared" si="94"/>
        <v>48</v>
      </c>
      <c r="L212" s="24">
        <f t="shared" si="71"/>
        <v>432</v>
      </c>
      <c r="M212" s="24">
        <f t="shared" si="72"/>
        <v>1004</v>
      </c>
      <c r="N212" s="19">
        <f t="shared" si="73"/>
        <v>1492</v>
      </c>
      <c r="O212" s="16">
        <f t="shared" si="74"/>
        <v>3.4941451990632317</v>
      </c>
      <c r="P212" s="68"/>
      <c r="Q212" s="33">
        <f>SUM(Q210:Q211)</f>
        <v>2</v>
      </c>
      <c r="R212" s="33">
        <f>SUM(R210:R211)</f>
        <v>0</v>
      </c>
      <c r="S212" s="33">
        <f>SUM(S210:S211)</f>
        <v>1</v>
      </c>
    </row>
    <row r="213" spans="1:19">
      <c r="A213" s="57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9"/>
    </row>
    <row r="215" spans="1:19" ht="27.75" customHeight="1">
      <c r="A215" s="90" t="s">
        <v>150</v>
      </c>
      <c r="B215" s="90"/>
      <c r="C215" s="90"/>
      <c r="D215" s="90"/>
      <c r="E215" s="90"/>
      <c r="F215" s="90"/>
      <c r="G215" s="90"/>
    </row>
    <row r="216" spans="1:19" ht="21.75" customHeight="1">
      <c r="A216" s="90"/>
      <c r="B216" s="90"/>
      <c r="C216" s="90"/>
      <c r="D216" s="90"/>
      <c r="E216" s="90"/>
      <c r="F216" s="90"/>
      <c r="G216" s="90"/>
    </row>
    <row r="217" spans="1:19">
      <c r="E217" s="14"/>
      <c r="F217" s="14"/>
      <c r="G217" s="14"/>
      <c r="H217" s="14"/>
      <c r="R217" s="32"/>
    </row>
  </sheetData>
  <mergeCells count="186">
    <mergeCell ref="B208:C208"/>
    <mergeCell ref="B203:C203"/>
    <mergeCell ref="B212:C212"/>
    <mergeCell ref="B161:C161"/>
    <mergeCell ref="B158:C158"/>
    <mergeCell ref="B155:C155"/>
    <mergeCell ref="B166:C166"/>
    <mergeCell ref="B181:C181"/>
    <mergeCell ref="B176:C176"/>
    <mergeCell ref="B169:C169"/>
    <mergeCell ref="B190:C190"/>
    <mergeCell ref="B187:C187"/>
    <mergeCell ref="B110:C110"/>
    <mergeCell ref="B129:C129"/>
    <mergeCell ref="B124:C124"/>
    <mergeCell ref="B142:C142"/>
    <mergeCell ref="B136:C136"/>
    <mergeCell ref="B152:C152"/>
    <mergeCell ref="B145:C145"/>
    <mergeCell ref="B149:C149"/>
    <mergeCell ref="A111:S111"/>
    <mergeCell ref="P147:P149"/>
    <mergeCell ref="B87:C87"/>
    <mergeCell ref="B81:C81"/>
    <mergeCell ref="B106:C106"/>
    <mergeCell ref="B99:C99"/>
    <mergeCell ref="A88:S88"/>
    <mergeCell ref="P72:P74"/>
    <mergeCell ref="P76:P78"/>
    <mergeCell ref="P80:P81"/>
    <mergeCell ref="P83:P87"/>
    <mergeCell ref="B28:C28"/>
    <mergeCell ref="B35:C35"/>
    <mergeCell ref="B38:C38"/>
    <mergeCell ref="B44:C44"/>
    <mergeCell ref="B54:C54"/>
    <mergeCell ref="B51:C51"/>
    <mergeCell ref="B58:C58"/>
    <mergeCell ref="B78:C78"/>
    <mergeCell ref="B74:C74"/>
    <mergeCell ref="B70:C70"/>
    <mergeCell ref="B63:C63"/>
    <mergeCell ref="P171:P176"/>
    <mergeCell ref="P205:P208"/>
    <mergeCell ref="P157:P158"/>
    <mergeCell ref="A147:A149"/>
    <mergeCell ref="P117:P124"/>
    <mergeCell ref="P112:P115"/>
    <mergeCell ref="A183:A187"/>
    <mergeCell ref="A189:A190"/>
    <mergeCell ref="P138:P142"/>
    <mergeCell ref="P183:P187"/>
    <mergeCell ref="A116:S116"/>
    <mergeCell ref="A146:S146"/>
    <mergeCell ref="P144:P145"/>
    <mergeCell ref="A126:A129"/>
    <mergeCell ref="A131:A136"/>
    <mergeCell ref="P126:P129"/>
    <mergeCell ref="P131:P136"/>
    <mergeCell ref="A112:A115"/>
    <mergeCell ref="A143:S143"/>
    <mergeCell ref="A137:S137"/>
    <mergeCell ref="A130:S130"/>
    <mergeCell ref="A125:S125"/>
    <mergeCell ref="A188:S188"/>
    <mergeCell ref="B115:C115"/>
    <mergeCell ref="L5:L6"/>
    <mergeCell ref="A29:S29"/>
    <mergeCell ref="A26:S26"/>
    <mergeCell ref="A55:S55"/>
    <mergeCell ref="A59:S59"/>
    <mergeCell ref="A64:S64"/>
    <mergeCell ref="Q5:S5"/>
    <mergeCell ref="M5:M6"/>
    <mergeCell ref="N5:N6"/>
    <mergeCell ref="O5:O6"/>
    <mergeCell ref="P5:P6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B5:B6"/>
    <mergeCell ref="B10:C10"/>
    <mergeCell ref="B15:C15"/>
    <mergeCell ref="B25:C25"/>
    <mergeCell ref="A215:G216"/>
    <mergeCell ref="A27:A28"/>
    <mergeCell ref="A117:A124"/>
    <mergeCell ref="A157:A158"/>
    <mergeCell ref="A178:A181"/>
    <mergeCell ref="A168:A169"/>
    <mergeCell ref="A151:A152"/>
    <mergeCell ref="P189:P190"/>
    <mergeCell ref="P192:P197"/>
    <mergeCell ref="P199:P203"/>
    <mergeCell ref="P27:P28"/>
    <mergeCell ref="A192:A197"/>
    <mergeCell ref="A199:A203"/>
    <mergeCell ref="A30:A35"/>
    <mergeCell ref="P163:P166"/>
    <mergeCell ref="P168:P169"/>
    <mergeCell ref="P178:P181"/>
    <mergeCell ref="P30:P35"/>
    <mergeCell ref="A46:A51"/>
    <mergeCell ref="P56:P58"/>
    <mergeCell ref="A138:A142"/>
    <mergeCell ref="A144:A145"/>
    <mergeCell ref="A154:A155"/>
    <mergeCell ref="A101:A106"/>
    <mergeCell ref="A1:S2"/>
    <mergeCell ref="A3:S3"/>
    <mergeCell ref="A4:S4"/>
    <mergeCell ref="A16:S16"/>
    <mergeCell ref="A11:S11"/>
    <mergeCell ref="A17:A25"/>
    <mergeCell ref="A40:A44"/>
    <mergeCell ref="A53:A54"/>
    <mergeCell ref="A56:A58"/>
    <mergeCell ref="A7:C7"/>
    <mergeCell ref="A8:A10"/>
    <mergeCell ref="A12:A15"/>
    <mergeCell ref="P8:P10"/>
    <mergeCell ref="P12:P15"/>
    <mergeCell ref="P17:P25"/>
    <mergeCell ref="P40:P44"/>
    <mergeCell ref="P53:P54"/>
    <mergeCell ref="A36:S36"/>
    <mergeCell ref="A52:S52"/>
    <mergeCell ref="A45:S45"/>
    <mergeCell ref="A39:S39"/>
    <mergeCell ref="A37:A38"/>
    <mergeCell ref="P37:P38"/>
    <mergeCell ref="K5:K6"/>
    <mergeCell ref="A107:S107"/>
    <mergeCell ref="P46:P51"/>
    <mergeCell ref="A108:A110"/>
    <mergeCell ref="P108:P110"/>
    <mergeCell ref="A83:A87"/>
    <mergeCell ref="A80:A81"/>
    <mergeCell ref="A89:A92"/>
    <mergeCell ref="P65:P70"/>
    <mergeCell ref="A65:A70"/>
    <mergeCell ref="A82:S82"/>
    <mergeCell ref="A79:S79"/>
    <mergeCell ref="A75:S75"/>
    <mergeCell ref="A71:S71"/>
    <mergeCell ref="A100:S100"/>
    <mergeCell ref="A93:S93"/>
    <mergeCell ref="A60:A63"/>
    <mergeCell ref="A72:A74"/>
    <mergeCell ref="A76:A78"/>
    <mergeCell ref="P101:P106"/>
    <mergeCell ref="P94:P99"/>
    <mergeCell ref="P89:P92"/>
    <mergeCell ref="P60:P63"/>
    <mergeCell ref="A94:A99"/>
    <mergeCell ref="B92:C92"/>
    <mergeCell ref="A213:S213"/>
    <mergeCell ref="A209:S209"/>
    <mergeCell ref="A204:S204"/>
    <mergeCell ref="A198:S198"/>
    <mergeCell ref="A150:S150"/>
    <mergeCell ref="A153:S153"/>
    <mergeCell ref="A182:S182"/>
    <mergeCell ref="A177:S177"/>
    <mergeCell ref="A170:S170"/>
    <mergeCell ref="A167:S167"/>
    <mergeCell ref="A162:S162"/>
    <mergeCell ref="A159:S159"/>
    <mergeCell ref="A156:S156"/>
    <mergeCell ref="P154:P155"/>
    <mergeCell ref="P151:P152"/>
    <mergeCell ref="A160:A161"/>
    <mergeCell ref="A163:A166"/>
    <mergeCell ref="P160:P161"/>
    <mergeCell ref="A210:A212"/>
    <mergeCell ref="P210:P212"/>
    <mergeCell ref="A171:A176"/>
    <mergeCell ref="A205:A208"/>
    <mergeCell ref="A191:S191"/>
    <mergeCell ref="B197:C19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de Disciplinas 2018.2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</dc:creator>
  <cp:lastModifiedBy>Reinaldo Ramos da Silva</cp:lastModifiedBy>
  <dcterms:created xsi:type="dcterms:W3CDTF">2018-04-04T17:28:26Z</dcterms:created>
  <dcterms:modified xsi:type="dcterms:W3CDTF">2021-10-07T04:07:41Z</dcterms:modified>
</cp:coreProperties>
</file>